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прог.!$A$1:$H$179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G53" i="2" l="1"/>
  <c r="G50" i="2"/>
  <c r="G103" i="2" l="1"/>
  <c r="G93" i="2"/>
  <c r="G92" i="2"/>
  <c r="H75" i="2" l="1"/>
  <c r="G75" i="2"/>
  <c r="H115" i="2" l="1"/>
  <c r="G115" i="2"/>
  <c r="D150" i="2" l="1"/>
  <c r="D115" i="2"/>
  <c r="F115" i="2" l="1"/>
  <c r="F75" i="2"/>
  <c r="F53" i="2"/>
  <c r="E103" i="2" l="1"/>
  <c r="E93" i="2"/>
  <c r="E92" i="2"/>
  <c r="E75" i="2"/>
  <c r="E53" i="2"/>
  <c r="D53" i="2" l="1"/>
  <c r="D75" i="2" l="1"/>
  <c r="D27" i="1" l="1"/>
  <c r="E27" i="1"/>
  <c r="F27" i="1"/>
  <c r="G27" i="1"/>
  <c r="H27" i="1"/>
  <c r="C27" i="1"/>
  <c r="F166" i="2" l="1"/>
  <c r="G166" i="2"/>
  <c r="G177" i="2" s="1"/>
  <c r="G25" i="1" s="1"/>
  <c r="H166" i="2"/>
  <c r="H177" i="2" s="1"/>
  <c r="H25" i="1" s="1"/>
  <c r="F177" i="2"/>
  <c r="F25" i="1" s="1"/>
  <c r="F147" i="2"/>
  <c r="F158" i="2" s="1"/>
  <c r="F23" i="1" s="1"/>
  <c r="G147" i="2"/>
  <c r="G158" i="2" s="1"/>
  <c r="G23" i="1" s="1"/>
  <c r="H147" i="2"/>
  <c r="H158" i="2" s="1"/>
  <c r="H23" i="1" s="1"/>
  <c r="E166" i="2" l="1"/>
  <c r="E177" i="2" s="1"/>
  <c r="E25" i="1" s="1"/>
  <c r="D166" i="2"/>
  <c r="D177" i="2" s="1"/>
  <c r="D25" i="1" s="1"/>
  <c r="C166" i="2"/>
  <c r="C177" i="2" s="1"/>
  <c r="C25" i="1" s="1"/>
  <c r="E147" i="2"/>
  <c r="E158" i="2" s="1"/>
  <c r="E23" i="1" s="1"/>
  <c r="D147" i="2"/>
  <c r="D158" i="2" s="1"/>
  <c r="D23" i="1" s="1"/>
  <c r="C147" i="2"/>
  <c r="C158" i="2" s="1"/>
  <c r="C23" i="1" s="1"/>
  <c r="H35" i="2" l="1"/>
  <c r="G35" i="2"/>
  <c r="F35" i="2"/>
  <c r="H53" i="2"/>
  <c r="D35" i="2"/>
  <c r="E35" i="2"/>
  <c r="E17" i="2"/>
  <c r="F11" i="2"/>
  <c r="G11" i="2"/>
  <c r="H11" i="2"/>
  <c r="F17" i="2"/>
  <c r="G17" i="2"/>
  <c r="H17" i="2"/>
  <c r="F29" i="2"/>
  <c r="G29" i="2"/>
  <c r="H29" i="2"/>
  <c r="F47" i="2"/>
  <c r="H47" i="2"/>
  <c r="F69" i="2"/>
  <c r="H69" i="2"/>
  <c r="G69" i="2"/>
  <c r="F90" i="2"/>
  <c r="F101" i="2" s="1"/>
  <c r="F18" i="1" s="1"/>
  <c r="G90" i="2"/>
  <c r="G101" i="2" s="1"/>
  <c r="H90" i="2"/>
  <c r="H101" i="2" s="1"/>
  <c r="H18" i="1" s="1"/>
  <c r="F109" i="2"/>
  <c r="F120" i="2" s="1"/>
  <c r="F19" i="1" s="1"/>
  <c r="G109" i="2"/>
  <c r="G120" i="2" s="1"/>
  <c r="G19" i="1" s="1"/>
  <c r="H109" i="2"/>
  <c r="H120" i="2" s="1"/>
  <c r="H19" i="1" s="1"/>
  <c r="F128" i="2"/>
  <c r="F139" i="2" s="1"/>
  <c r="F22" i="1" s="1"/>
  <c r="G128" i="2"/>
  <c r="G139" i="2" s="1"/>
  <c r="G22" i="1" s="1"/>
  <c r="H128" i="2"/>
  <c r="H139" i="2" s="1"/>
  <c r="H22" i="1" s="1"/>
  <c r="G18" i="1" l="1"/>
  <c r="G17" i="1" s="1"/>
  <c r="F17" i="1"/>
  <c r="H17" i="1"/>
  <c r="F61" i="2"/>
  <c r="H21" i="2"/>
  <c r="G21" i="2"/>
  <c r="H61" i="2"/>
  <c r="H82" i="2"/>
  <c r="F82" i="2"/>
  <c r="H39" i="2"/>
  <c r="G39" i="2"/>
  <c r="G47" i="2"/>
  <c r="G61" i="2" s="1"/>
  <c r="F21" i="2"/>
  <c r="G82" i="2"/>
  <c r="F39" i="2"/>
  <c r="D128" i="2" l="1"/>
  <c r="E128" i="2" l="1"/>
  <c r="D109" i="2"/>
  <c r="D47" i="2"/>
  <c r="D61" i="2" l="1"/>
  <c r="D14" i="1" l="1"/>
  <c r="C35" i="2" l="1"/>
  <c r="D17" i="2"/>
  <c r="C17" i="2"/>
  <c r="C75" i="2" l="1"/>
  <c r="C53" i="2"/>
  <c r="C29" i="2" l="1"/>
  <c r="C39" i="2" l="1"/>
  <c r="E139" i="2" l="1"/>
  <c r="E22" i="1" s="1"/>
  <c r="D139" i="2"/>
  <c r="D22" i="1" s="1"/>
  <c r="C128" i="2"/>
  <c r="C139" i="2" s="1"/>
  <c r="C22" i="1" s="1"/>
  <c r="E109" i="2"/>
  <c r="E120" i="2" s="1"/>
  <c r="E19" i="1" s="1"/>
  <c r="D120" i="2"/>
  <c r="D19" i="1" s="1"/>
  <c r="C109" i="2"/>
  <c r="C120" i="2" s="1"/>
  <c r="C19" i="1" s="1"/>
  <c r="E90" i="2"/>
  <c r="E101" i="2" s="1"/>
  <c r="E18" i="1" s="1"/>
  <c r="D90" i="2"/>
  <c r="D101" i="2" s="1"/>
  <c r="D18" i="1" s="1"/>
  <c r="C90" i="2"/>
  <c r="C101" i="2" s="1"/>
  <c r="C18" i="1" s="1"/>
  <c r="E69" i="2"/>
  <c r="D69" i="2"/>
  <c r="C69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2" i="2"/>
  <c r="E15" i="1" s="1"/>
  <c r="F15" i="1"/>
  <c r="F21" i="1"/>
  <c r="E61" i="2"/>
  <c r="E14" i="1" s="1"/>
  <c r="G21" i="1"/>
  <c r="D21" i="2"/>
  <c r="D10" i="1" s="1"/>
  <c r="G15" i="1"/>
  <c r="H10" i="1"/>
  <c r="C82" i="2"/>
  <c r="C15" i="1" s="1"/>
  <c r="E21" i="2"/>
  <c r="E10" i="1" s="1"/>
  <c r="F11" i="1"/>
  <c r="F14" i="1"/>
  <c r="D82" i="2"/>
  <c r="D15" i="1" s="1"/>
  <c r="H15" i="1"/>
  <c r="H14" i="1"/>
  <c r="C61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F26" i="1" s="1"/>
  <c r="H9" i="1"/>
  <c r="C9" i="1"/>
  <c r="C26" i="1" s="1"/>
  <c r="E9" i="1"/>
  <c r="D9" i="1"/>
  <c r="F13" i="1"/>
  <c r="G13" i="1"/>
  <c r="G26" i="1" s="1"/>
  <c r="H13" i="1"/>
  <c r="E13" i="1"/>
  <c r="C13" i="1"/>
  <c r="D13" i="1"/>
  <c r="E26" i="1" l="1"/>
  <c r="D26" i="1"/>
  <c r="H26" i="1"/>
</calcChain>
</file>

<file path=xl/sharedStrings.xml><?xml version="1.0" encoding="utf-8"?>
<sst xmlns="http://schemas.openxmlformats.org/spreadsheetml/2006/main" count="277" uniqueCount="64">
  <si>
    <t>(отчетен период)</t>
  </si>
  <si>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</si>
  <si>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</si>
  <si>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</si>
  <si>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</si>
  <si>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</si>
  <si>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</si>
  <si>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</si>
  <si>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</si>
  <si>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</si>
  <si>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</si>
  <si>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</si>
  <si>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</si>
  <si>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</si>
  <si>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</si>
  <si>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</si>
  <si>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</si>
  <si>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</si>
  <si>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</si>
  <si>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</si>
  <si>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</si>
  <si>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Бюджетна програма 1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</si>
  <si>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Бюджетна програма 2 „Подобряване състоянието на жилищния сграден фонд и на жилищните условия на ромите в Република България“</t>
  </si>
  <si>
    <t>Бюджетна програма 3 „Рехабилитация и изграждане на пътна инфраструктура“</t>
  </si>
  <si>
    <t>Бюджетна програма 4 „Устройствено планиране, геозащита, водоснабдяване и канализация“</t>
  </si>
  <si>
    <t>Изграждане на водоснабдителни и геозащитни обекти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</si>
  <si>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</si>
  <si>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</si>
  <si>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ПМС № 8 от 2015 г.</t>
  </si>
  <si>
    <t>Закон 2015/</t>
  </si>
  <si>
    <t>Бюджетна програма 9 „Ефективна администрация и координация“</t>
  </si>
  <si>
    <t>План 2015 г.</t>
  </si>
  <si>
    <t>Изграждане на гранично-контролни пропусквателни пунктове</t>
  </si>
  <si>
    <t>ОТЧЕТ</t>
  </si>
  <si>
    <t xml:space="preserve">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                                                                                            </t>
  </si>
  <si>
    <t>Бюджетна програма 7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</si>
  <si>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план 2015 г.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</si>
  <si>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</si>
  <si>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</si>
  <si>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</si>
  <si>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</si>
  <si>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Бюджетна програма 8  „Гражданска регистрация и административно обслужване на населението“</t>
  </si>
  <si>
    <t>Разходи за подобряване на жилищните условия на ромите в РБългария</t>
  </si>
  <si>
    <t>Бюджетна програма 5 „Нормативно регулиране и контрол на инвестиционния процес в строителството"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</si>
  <si>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</si>
  <si>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</si>
  <si>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</si>
  <si>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</si>
  <si>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</si>
  <si>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</si>
  <si>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>към 31.03.2015 г.</t>
  </si>
  <si>
    <t xml:space="preserve">Бюджетна програма “Агенция по геодезия, картография и кадастър”                                                                                </t>
  </si>
  <si>
    <t>към 31.12.2015 г.</t>
  </si>
  <si>
    <t>към 30.09.2015 г.</t>
  </si>
  <si>
    <t>към 30.06.2015 г.</t>
  </si>
  <si>
    <t xml:space="preserve">Бюджетна програма 6 „Агенция по геодезия, картография и кадастър”        </t>
  </si>
  <si>
    <t>Рехабилитация и реконструкция на общински пътища §51-00</t>
  </si>
  <si>
    <t>Рехабилитация и реконструкция на републиканската пътна мрежа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</si>
  <si>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</si>
  <si>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</si>
  <si>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Изграждане на на републиканската пътна мрежа §52-00</t>
  </si>
  <si>
    <t>Лихви по външни заеми</t>
  </si>
  <si>
    <t>на разходите по области на политики и бюджетни програми
на Министерство на регионалното развитие и благоустройството</t>
  </si>
  <si>
    <t xml:space="preserve"> на ведомствените и администрираните разходи по бюджетни програми
на 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</si>
</sst>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4" fillId="2" borderId="16" xfId="0" applyFont="1" applyFill="1" applyBorder="1"/>
    <xf numFmtId="3" fontId="14" fillId="2" borderId="9" xfId="0" applyNumberFormat="1" applyFont="1" applyFill="1" applyBorder="1"/>
    <xf numFmtId="3" fontId="14" fillId="2" borderId="16" xfId="0" applyNumberFormat="1" applyFont="1" applyFill="1" applyBorder="1"/>
    <xf numFmtId="3" fontId="14" fillId="2" borderId="4" xfId="0" applyNumberFormat="1" applyFont="1" applyFill="1" applyBorder="1"/>
    <xf numFmtId="0" fontId="5" fillId="2" borderId="14" xfId="0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horizontal="right" vertical="center" wrapText="1"/>
    </xf>
    <xf numFmtId="3" fontId="5" fillId="2" borderId="15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7"/>
  <sheetViews>
    <sheetView tabSelected="1" topLeftCell="A16" workbookViewId="0">
      <selection activeCell="I36" sqref="I36"/>
    </sheetView>
  </sheetViews>
  <sheetFormatPr defaultRowHeight="15.75" x14ac:dyDescent="0.25"/>
  <cols>
    <col min="1" max="1" width="3.5" customWidth="1"/>
    <col min="2" max="2" width="57.5" customWidth="1"/>
    <col min="3" max="3" width="15.25" customWidth="1"/>
    <col min="4" max="4" width="14.8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2:8" ht="19.5" x14ac:dyDescent="0.25">
      <c r="B2" s="73" t="s">
        <v>33</v>
      </c>
      <c r="C2" s="73"/>
      <c r="D2" s="73"/>
      <c r="E2" s="73"/>
      <c r="F2" s="73"/>
      <c r="G2" s="73"/>
      <c r="H2" s="73"/>
    </row>
    <row r="3" spans="2:8" ht="36" customHeight="1" x14ac:dyDescent="0.25">
      <c r="B3" s="71" t="s">
        <v>62</v>
      </c>
      <c r="C3" s="72"/>
      <c r="D3" s="72"/>
      <c r="E3" s="72"/>
      <c r="F3" s="72"/>
      <c r="G3" s="72"/>
      <c r="H3" s="72"/>
    </row>
    <row r="4" spans="2:8" x14ac:dyDescent="0.25">
      <c r="B4" s="72" t="s">
        <v>53</v>
      </c>
      <c r="C4" s="72"/>
      <c r="D4" s="72"/>
      <c r="E4" s="72"/>
      <c r="F4" s="72"/>
      <c r="G4" s="72"/>
      <c r="H4" s="72"/>
    </row>
    <row r="5" spans="2:8" x14ac:dyDescent="0.25">
      <c r="B5" s="72" t="s">
        <v>0</v>
      </c>
      <c r="C5" s="72"/>
      <c r="D5" s="72"/>
      <c r="E5" s="72"/>
      <c r="F5" s="72"/>
      <c r="G5" s="72"/>
      <c r="H5" s="72"/>
    </row>
    <row r="6" spans="2:8" ht="16.5" thickBot="1" x14ac:dyDescent="0.3">
      <c r="B6" s="49"/>
      <c r="C6" s="33"/>
      <c r="D6" s="33"/>
      <c r="E6" s="33"/>
      <c r="F6" s="33"/>
      <c r="G6" s="33"/>
      <c r="H6" s="33"/>
    </row>
    <row r="7" spans="2:8" ht="15.75" customHeight="1" x14ac:dyDescent="0.25">
      <c r="B7" s="74" t="s">
        <v>37</v>
      </c>
      <c r="C7" s="40" t="s">
        <v>29</v>
      </c>
      <c r="D7" s="40" t="s">
        <v>1</v>
      </c>
      <c r="E7" s="40" t="s">
        <v>2</v>
      </c>
      <c r="F7" s="40" t="s">
        <v>2</v>
      </c>
      <c r="G7" s="40" t="s">
        <v>2</v>
      </c>
      <c r="H7" s="40" t="s">
        <v>2</v>
      </c>
    </row>
    <row r="8" spans="2:8" ht="27.75" customHeight="1" thickBot="1" x14ac:dyDescent="0.3">
      <c r="B8" s="75"/>
      <c r="C8" s="50" t="s">
        <v>28</v>
      </c>
      <c r="D8" s="50" t="s">
        <v>36</v>
      </c>
      <c r="E8" s="50" t="s">
        <v>50</v>
      </c>
      <c r="F8" s="50" t="s">
        <v>54</v>
      </c>
      <c r="G8" s="50" t="s">
        <v>53</v>
      </c>
      <c r="H8" s="50" t="s">
        <v>52</v>
      </c>
    </row>
    <row r="9" spans="2:8" ht="39" thickBot="1" x14ac:dyDescent="0.3">
      <c r="B9" s="51" t="s">
        <v>38</v>
      </c>
      <c r="C9" s="52">
        <f t="shared" ref="C9:H9" si="0">C10+C11</f>
        <v>3570100</v>
      </c>
      <c r="D9" s="52">
        <f t="shared" si="0"/>
        <v>3472787</v>
      </c>
      <c r="E9" s="52">
        <f t="shared" si="0"/>
        <v>848572</v>
      </c>
      <c r="F9" s="52">
        <f t="shared" si="0"/>
        <v>1552481</v>
      </c>
      <c r="G9" s="52">
        <f t="shared" si="0"/>
        <v>1777143</v>
      </c>
      <c r="H9" s="52">
        <f t="shared" si="0"/>
        <v>0</v>
      </c>
    </row>
    <row r="10" spans="2:8" ht="51.75" thickBot="1" x14ac:dyDescent="0.3">
      <c r="B10" s="57" t="s">
        <v>39</v>
      </c>
      <c r="C10" s="47">
        <f>прог.!C21</f>
        <v>2927400</v>
      </c>
      <c r="D10" s="47">
        <f>прог.!D21</f>
        <v>2830087</v>
      </c>
      <c r="E10" s="47">
        <f>прог.!E21</f>
        <v>785546</v>
      </c>
      <c r="F10" s="47">
        <f>прог.!F21</f>
        <v>1426156</v>
      </c>
      <c r="G10" s="47">
        <f>прог.!G21</f>
        <v>1595560</v>
      </c>
      <c r="H10" s="47">
        <f>прог.!H21</f>
        <v>0</v>
      </c>
    </row>
    <row r="11" spans="2:8" ht="26.25" thickBot="1" x14ac:dyDescent="0.3">
      <c r="B11" s="57" t="s">
        <v>40</v>
      </c>
      <c r="C11" s="47">
        <f>прог.!C39</f>
        <v>642700</v>
      </c>
      <c r="D11" s="47">
        <f>прог.!D39</f>
        <v>642700</v>
      </c>
      <c r="E11" s="47">
        <f>прог.!E39</f>
        <v>63026</v>
      </c>
      <c r="F11" s="47">
        <f>прог.!F39</f>
        <v>126325</v>
      </c>
      <c r="G11" s="47">
        <f>прог.!G39</f>
        <v>181583</v>
      </c>
      <c r="H11" s="47">
        <f>прог.!H39</f>
        <v>0</v>
      </c>
    </row>
    <row r="12" spans="2:8" ht="16.5" thickBot="1" x14ac:dyDescent="0.3">
      <c r="B12" s="5"/>
      <c r="C12" s="14"/>
      <c r="D12" s="14"/>
      <c r="E12" s="14"/>
      <c r="F12" s="14"/>
      <c r="G12" s="14"/>
      <c r="H12" s="14"/>
    </row>
    <row r="13" spans="2:8" ht="26.25" thickBot="1" x14ac:dyDescent="0.3">
      <c r="B13" s="51" t="s">
        <v>18</v>
      </c>
      <c r="C13" s="52">
        <f t="shared" ref="C13:H13" si="1">C14+C15</f>
        <v>275250000</v>
      </c>
      <c r="D13" s="52">
        <f t="shared" si="1"/>
        <v>401687385</v>
      </c>
      <c r="E13" s="52">
        <f t="shared" si="1"/>
        <v>66126884</v>
      </c>
      <c r="F13" s="52">
        <f t="shared" si="1"/>
        <v>160101496</v>
      </c>
      <c r="G13" s="52">
        <f t="shared" si="1"/>
        <v>283905513</v>
      </c>
      <c r="H13" s="52">
        <f t="shared" si="1"/>
        <v>0</v>
      </c>
    </row>
    <row r="14" spans="2:8" ht="16.5" thickBot="1" x14ac:dyDescent="0.3">
      <c r="B14" s="11" t="s">
        <v>44</v>
      </c>
      <c r="C14" s="14">
        <f>прог.!C61</f>
        <v>253646000</v>
      </c>
      <c r="D14" s="14">
        <f>прог.!D61</f>
        <v>369513934</v>
      </c>
      <c r="E14" s="14">
        <f>прог.!E61</f>
        <v>65582036</v>
      </c>
      <c r="F14" s="14">
        <f>прог.!F61</f>
        <v>157471603</v>
      </c>
      <c r="G14" s="14">
        <f>прог.!G61</f>
        <v>280251444</v>
      </c>
      <c r="H14" s="14">
        <f>прог.!H61</f>
        <v>0</v>
      </c>
    </row>
    <row r="15" spans="2:8" ht="26.25" thickBot="1" x14ac:dyDescent="0.3">
      <c r="B15" s="11" t="s">
        <v>45</v>
      </c>
      <c r="C15" s="14">
        <f>прог.!C82</f>
        <v>21604000</v>
      </c>
      <c r="D15" s="14">
        <f>прог.!D82</f>
        <v>32173451</v>
      </c>
      <c r="E15" s="14">
        <f>прог.!E82</f>
        <v>544848</v>
      </c>
      <c r="F15" s="14">
        <f>прог.!F82</f>
        <v>2629893</v>
      </c>
      <c r="G15" s="14">
        <f>прог.!G82</f>
        <v>3654069</v>
      </c>
      <c r="H15" s="14">
        <f>прог.!H82</f>
        <v>0</v>
      </c>
    </row>
    <row r="16" spans="2:8" ht="16.5" customHeight="1" thickBot="1" x14ac:dyDescent="0.3">
      <c r="B16" s="4"/>
      <c r="C16" s="14"/>
      <c r="D16" s="14"/>
      <c r="E16" s="14"/>
      <c r="F16" s="14"/>
      <c r="G16" s="14"/>
      <c r="H16" s="14"/>
    </row>
    <row r="17" spans="2:8" ht="51.75" thickBot="1" x14ac:dyDescent="0.3">
      <c r="B17" s="58" t="s">
        <v>47</v>
      </c>
      <c r="C17" s="52">
        <f>C18+C19</f>
        <v>27590800</v>
      </c>
      <c r="D17" s="52">
        <f t="shared" ref="D17:E17" si="2">D18+D19</f>
        <v>27674492</v>
      </c>
      <c r="E17" s="52">
        <f t="shared" si="2"/>
        <v>5060449</v>
      </c>
      <c r="F17" s="52">
        <f t="shared" ref="F17" si="3">F18+F19</f>
        <v>11729759</v>
      </c>
      <c r="G17" s="52">
        <f t="shared" ref="G17" si="4">G18+G19</f>
        <v>17802227</v>
      </c>
      <c r="H17" s="52">
        <f t="shared" ref="H17" si="5">H18+H19</f>
        <v>0</v>
      </c>
    </row>
    <row r="18" spans="2:8" ht="27.75" customHeight="1" thickBot="1" x14ac:dyDescent="0.3">
      <c r="B18" s="56" t="s">
        <v>48</v>
      </c>
      <c r="C18" s="47">
        <f>прог.!C101</f>
        <v>7644700</v>
      </c>
      <c r="D18" s="47">
        <f>прог.!D101</f>
        <v>7651635</v>
      </c>
      <c r="E18" s="47">
        <f>прог.!E101</f>
        <v>1847014</v>
      </c>
      <c r="F18" s="47">
        <f>прог.!F101</f>
        <v>3526060</v>
      </c>
      <c r="G18" s="47">
        <f>прог.!G101</f>
        <v>5212438</v>
      </c>
      <c r="H18" s="47">
        <f>прог.!H101</f>
        <v>0</v>
      </c>
    </row>
    <row r="19" spans="2:8" ht="27.75" customHeight="1" thickBot="1" x14ac:dyDescent="0.3">
      <c r="B19" s="56" t="s">
        <v>51</v>
      </c>
      <c r="C19" s="47">
        <f>прог.!C120</f>
        <v>19946100</v>
      </c>
      <c r="D19" s="47">
        <f>прог.!D120</f>
        <v>20022857</v>
      </c>
      <c r="E19" s="47">
        <f>прог.!E120</f>
        <v>3213435</v>
      </c>
      <c r="F19" s="47">
        <f>прог.!F120</f>
        <v>8203699</v>
      </c>
      <c r="G19" s="47">
        <f>прог.!G120</f>
        <v>12589789</v>
      </c>
      <c r="H19" s="47">
        <f>прог.!H120</f>
        <v>0</v>
      </c>
    </row>
    <row r="20" spans="2:8" ht="16.5" thickBot="1" x14ac:dyDescent="0.3">
      <c r="B20" s="7"/>
      <c r="C20" s="14"/>
      <c r="D20" s="14"/>
      <c r="E20" s="14"/>
      <c r="F20" s="14"/>
      <c r="G20" s="14"/>
      <c r="H20" s="14"/>
    </row>
    <row r="21" spans="2:8" ht="22.5" customHeight="1" thickBot="1" x14ac:dyDescent="0.3">
      <c r="B21" s="51" t="s">
        <v>19</v>
      </c>
      <c r="C21" s="52">
        <f t="shared" ref="C21:H21" si="6">C22+C23</f>
        <v>2770600</v>
      </c>
      <c r="D21" s="52">
        <f t="shared" si="6"/>
        <v>3920600</v>
      </c>
      <c r="E21" s="52">
        <f t="shared" si="6"/>
        <v>842501</v>
      </c>
      <c r="F21" s="52">
        <f t="shared" si="6"/>
        <v>1684673</v>
      </c>
      <c r="G21" s="52">
        <f t="shared" si="6"/>
        <v>2498698</v>
      </c>
      <c r="H21" s="52">
        <f t="shared" si="6"/>
        <v>0</v>
      </c>
    </row>
    <row r="22" spans="2:8" ht="39" thickBot="1" x14ac:dyDescent="0.3">
      <c r="B22" s="55" t="s">
        <v>46</v>
      </c>
      <c r="C22" s="14">
        <f>прог.!C139</f>
        <v>793000</v>
      </c>
      <c r="D22" s="14">
        <f>прог.!D139</f>
        <v>943000</v>
      </c>
      <c r="E22" s="14">
        <f>прог.!E139</f>
        <v>252960</v>
      </c>
      <c r="F22" s="14">
        <f>прог.!F139</f>
        <v>475300</v>
      </c>
      <c r="G22" s="14">
        <f>прог.!G139</f>
        <v>749218</v>
      </c>
      <c r="H22" s="14">
        <f>прог.!H139</f>
        <v>0</v>
      </c>
    </row>
    <row r="23" spans="2:8" ht="26.25" thickBot="1" x14ac:dyDescent="0.3">
      <c r="B23" s="11" t="s">
        <v>20</v>
      </c>
      <c r="C23" s="14">
        <f>прог.!C158</f>
        <v>1977600</v>
      </c>
      <c r="D23" s="14">
        <f>прог.!D158</f>
        <v>2977600</v>
      </c>
      <c r="E23" s="14">
        <f>прог.!E158</f>
        <v>589541</v>
      </c>
      <c r="F23" s="14">
        <f>прог.!F158</f>
        <v>1209373</v>
      </c>
      <c r="G23" s="14">
        <f>прог.!G158</f>
        <v>1749480</v>
      </c>
      <c r="H23" s="14">
        <f>прог.!H158</f>
        <v>0</v>
      </c>
    </row>
    <row r="24" spans="2:8" ht="16.5" thickBot="1" x14ac:dyDescent="0.3">
      <c r="B24" s="3"/>
      <c r="C24" s="14"/>
      <c r="D24" s="14"/>
      <c r="E24" s="14"/>
      <c r="F24" s="14"/>
      <c r="G24" s="14"/>
      <c r="H24" s="14"/>
    </row>
    <row r="25" spans="2:8" ht="21.75" customHeight="1" thickBot="1" x14ac:dyDescent="0.3">
      <c r="B25" s="51" t="s">
        <v>49</v>
      </c>
      <c r="C25" s="52">
        <f>прог.!C177</f>
        <v>7321600</v>
      </c>
      <c r="D25" s="52">
        <f>прог.!D177</f>
        <v>7974689</v>
      </c>
      <c r="E25" s="52">
        <f>прог.!E177</f>
        <v>763865</v>
      </c>
      <c r="F25" s="52">
        <f>прог.!F177</f>
        <v>2929426</v>
      </c>
      <c r="G25" s="52">
        <f>прог.!G177</f>
        <v>4595353</v>
      </c>
      <c r="H25" s="52">
        <f>прог.!H177</f>
        <v>0</v>
      </c>
    </row>
    <row r="26" spans="2:8" ht="24.75" customHeight="1" thickBot="1" x14ac:dyDescent="0.3">
      <c r="B26" s="60" t="s">
        <v>6</v>
      </c>
      <c r="C26" s="61">
        <f>C9+C13+C17+C21+C25</f>
        <v>316503100</v>
      </c>
      <c r="D26" s="61">
        <f>D9+D13+D17+D21+D25</f>
        <v>444729953</v>
      </c>
      <c r="E26" s="61">
        <f>E9+E13+E17+E21+E25</f>
        <v>73642271</v>
      </c>
      <c r="F26" s="61">
        <f>F9+F13+F17+F21+F25</f>
        <v>177997835</v>
      </c>
      <c r="G26" s="61">
        <f>G9+G13+G17+G21+G25</f>
        <v>310578934</v>
      </c>
      <c r="H26" s="61">
        <f t="shared" ref="H26" si="7">H9+H13+H21+H25</f>
        <v>0</v>
      </c>
    </row>
    <row r="27" spans="2:8" ht="16.5" thickBot="1" x14ac:dyDescent="0.3">
      <c r="B27" s="62" t="s">
        <v>17</v>
      </c>
      <c r="C27" s="63">
        <f>прог.!C23+прог.!C41+прог.!C63+прог.!C84+прог.!C103+прог.!C122+прог.!C141+прог.!C160+прог.!C179</f>
        <v>2928</v>
      </c>
      <c r="D27" s="64">
        <f>прог.!D23+прог.!D41+прог.!D63+прог.!D84+прог.!D103+прог.!D122+прог.!D141+прог.!D160+прог.!D179</f>
        <v>2928</v>
      </c>
      <c r="E27" s="64">
        <f>прог.!E23+прог.!E41+прог.!E63+прог.!E84+прог.!E103+прог.!E122+прог.!E141+прог.!E160+прог.!E179</f>
        <v>2705</v>
      </c>
      <c r="F27" s="64">
        <f>прог.!F23+прог.!F41+прог.!F63+прог.!F84+прог.!F103+прог.!F122+прог.!F141+прог.!F160+прог.!F179</f>
        <v>2748</v>
      </c>
      <c r="G27" s="64">
        <f>прог.!G23+прог.!G41+прог.!G63+прог.!G84+прог.!G103+прог.!G122+прог.!G141+прог.!G160+прог.!G179</f>
        <v>2717</v>
      </c>
      <c r="H27" s="65">
        <f>прог.!H23+прог.!H41+прог.!H63+прог.!H84+прог.!H103+прог.!H122+прог.!H141+прог.!H160+прог.!H179</f>
        <v>0</v>
      </c>
    </row>
  </sheetData>
  <mergeCells count="5">
    <mergeCell ref="B3:H3"/>
    <mergeCell ref="B4:H4"/>
    <mergeCell ref="B5:H5"/>
    <mergeCell ref="B2:H2"/>
    <mergeCell ref="B7:B8"/>
  </mergeCells>
  <pageMargins left="0.38" right="0.7" top="0.11" bottom="0.16" header="0.11" footer="0.16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9"/>
  <sheetViews>
    <sheetView topLeftCell="A41" zoomScaleNormal="100" zoomScaleSheetLayoutView="100" workbookViewId="0">
      <selection activeCell="G54" sqref="G54"/>
    </sheetView>
  </sheetViews>
  <sheetFormatPr defaultRowHeight="15.75" x14ac:dyDescent="0.25"/>
  <cols>
    <col min="1" max="1" width="4.5" customWidth="1"/>
    <col min="2" max="2" width="46.875" customWidth="1"/>
    <col min="3" max="3" width="15.25" customWidth="1"/>
    <col min="4" max="4" width="15.5" customWidth="1"/>
    <col min="5" max="5" width="15.125" customWidth="1"/>
    <col min="6" max="7" width="13.75" customWidth="1"/>
    <col min="8" max="8" width="15" customWidth="1"/>
  </cols>
  <sheetData>
    <row r="1" spans="2:8" s="34" customFormat="1" x14ac:dyDescent="0.25"/>
    <row r="2" spans="2:8" x14ac:dyDescent="0.25">
      <c r="B2" s="33"/>
      <c r="C2" s="33"/>
      <c r="D2" s="33"/>
      <c r="E2" s="33"/>
      <c r="F2" s="33"/>
      <c r="G2" s="33"/>
      <c r="H2" s="33"/>
    </row>
    <row r="3" spans="2:8" ht="18" x14ac:dyDescent="0.25">
      <c r="B3" s="76" t="s">
        <v>33</v>
      </c>
      <c r="C3" s="76"/>
      <c r="D3" s="76"/>
      <c r="E3" s="76"/>
      <c r="F3" s="76"/>
      <c r="G3" s="76"/>
      <c r="H3" s="76"/>
    </row>
    <row r="4" spans="2:8" ht="31.5" customHeight="1" x14ac:dyDescent="0.25">
      <c r="B4" s="71" t="s">
        <v>63</v>
      </c>
      <c r="C4" s="72"/>
      <c r="D4" s="72"/>
      <c r="E4" s="72"/>
      <c r="F4" s="72"/>
      <c r="G4" s="72"/>
      <c r="H4" s="72"/>
    </row>
    <row r="5" spans="2:8" ht="18.75" customHeight="1" x14ac:dyDescent="0.25">
      <c r="B5" s="72" t="s">
        <v>53</v>
      </c>
      <c r="C5" s="72"/>
      <c r="D5" s="72"/>
      <c r="E5" s="72"/>
      <c r="F5" s="72"/>
      <c r="G5" s="72"/>
      <c r="H5" s="72"/>
    </row>
    <row r="6" spans="2:8" ht="16.5" thickBot="1" x14ac:dyDescent="0.3">
      <c r="B6" s="59"/>
      <c r="C6" s="59"/>
      <c r="D6" s="59"/>
      <c r="E6" s="59"/>
      <c r="F6" s="59"/>
      <c r="G6" s="59"/>
      <c r="H6" s="59"/>
    </row>
    <row r="7" spans="2:8" ht="47.25" customHeight="1" thickBot="1" x14ac:dyDescent="0.3">
      <c r="B7" s="79" t="s">
        <v>21</v>
      </c>
      <c r="C7" s="80"/>
      <c r="D7" s="80"/>
      <c r="E7" s="43"/>
      <c r="F7" s="43"/>
      <c r="G7" s="43"/>
      <c r="H7" s="44"/>
    </row>
    <row r="8" spans="2:8" ht="30.75" customHeight="1" x14ac:dyDescent="0.25">
      <c r="B8" s="35" t="s">
        <v>7</v>
      </c>
      <c r="C8" s="36" t="s">
        <v>29</v>
      </c>
      <c r="D8" s="36" t="s">
        <v>1</v>
      </c>
      <c r="E8" s="36" t="s">
        <v>2</v>
      </c>
      <c r="F8" s="36" t="s">
        <v>2</v>
      </c>
      <c r="G8" s="36" t="s">
        <v>2</v>
      </c>
      <c r="H8" s="36" t="s">
        <v>2</v>
      </c>
    </row>
    <row r="9" spans="2:8" ht="19.5" customHeight="1" x14ac:dyDescent="0.25">
      <c r="B9" s="37" t="s">
        <v>8</v>
      </c>
      <c r="C9" s="38" t="s">
        <v>28</v>
      </c>
      <c r="D9" s="38" t="s">
        <v>36</v>
      </c>
      <c r="E9" s="38" t="s">
        <v>50</v>
      </c>
      <c r="F9" s="38" t="s">
        <v>54</v>
      </c>
      <c r="G9" s="38" t="s">
        <v>53</v>
      </c>
      <c r="H9" s="38" t="s">
        <v>52</v>
      </c>
    </row>
    <row r="10" spans="2:8" ht="27.75" hidden="1" customHeight="1" thickBot="1" x14ac:dyDescent="0.3">
      <c r="B10" s="6"/>
      <c r="C10" s="1"/>
      <c r="D10" s="1"/>
      <c r="E10" s="2"/>
      <c r="F10" s="2" t="s">
        <v>3</v>
      </c>
      <c r="G10" s="2" t="s">
        <v>4</v>
      </c>
      <c r="H10" s="2" t="s">
        <v>5</v>
      </c>
    </row>
    <row r="11" spans="2:8" ht="16.5" thickBot="1" x14ac:dyDescent="0.3">
      <c r="B11" s="7" t="s">
        <v>9</v>
      </c>
      <c r="C11" s="13">
        <f t="shared" ref="C11:H11" si="0">C13+C14+C15</f>
        <v>2564400</v>
      </c>
      <c r="D11" s="13">
        <f t="shared" si="0"/>
        <v>2467087</v>
      </c>
      <c r="E11" s="13">
        <f t="shared" si="0"/>
        <v>785546</v>
      </c>
      <c r="F11" s="13">
        <f t="shared" si="0"/>
        <v>1426156</v>
      </c>
      <c r="G11" s="13">
        <f>G13+G14+G15</f>
        <v>1595560</v>
      </c>
      <c r="H11" s="13">
        <f t="shared" si="0"/>
        <v>0</v>
      </c>
    </row>
    <row r="12" spans="2:8" ht="16.5" thickBot="1" x14ac:dyDescent="0.3">
      <c r="B12" s="5" t="s">
        <v>10</v>
      </c>
      <c r="C12" s="14"/>
      <c r="D12" s="14"/>
      <c r="E12" s="14"/>
      <c r="F12" s="14"/>
      <c r="G12" s="14"/>
      <c r="H12" s="14"/>
    </row>
    <row r="13" spans="2:8" ht="16.5" thickBot="1" x14ac:dyDescent="0.3">
      <c r="B13" s="8" t="s">
        <v>11</v>
      </c>
      <c r="C13" s="14">
        <v>1949700</v>
      </c>
      <c r="D13" s="14">
        <v>1949700</v>
      </c>
      <c r="E13" s="14">
        <v>747931</v>
      </c>
      <c r="F13" s="14">
        <v>1320686</v>
      </c>
      <c r="G13" s="25">
        <v>1401760</v>
      </c>
      <c r="H13" s="14"/>
    </row>
    <row r="14" spans="2:8" ht="16.5" thickBot="1" x14ac:dyDescent="0.3">
      <c r="B14" s="8" t="s">
        <v>12</v>
      </c>
      <c r="C14" s="14">
        <v>614700</v>
      </c>
      <c r="D14" s="14">
        <v>517387</v>
      </c>
      <c r="E14" s="14">
        <v>37615</v>
      </c>
      <c r="F14" s="14">
        <v>105470</v>
      </c>
      <c r="G14" s="25">
        <v>193800</v>
      </c>
      <c r="H14" s="14"/>
    </row>
    <row r="15" spans="2:8" ht="16.5" thickBot="1" x14ac:dyDescent="0.3">
      <c r="B15" s="8" t="s">
        <v>13</v>
      </c>
      <c r="C15" s="14"/>
      <c r="D15" s="14"/>
      <c r="E15" s="14"/>
      <c r="F15" s="14"/>
      <c r="G15" s="14"/>
      <c r="H15" s="14"/>
    </row>
    <row r="16" spans="2:8" ht="16.5" thickBot="1" x14ac:dyDescent="0.3">
      <c r="B16" s="5"/>
      <c r="C16" s="14"/>
      <c r="D16" s="14"/>
      <c r="E16" s="14"/>
      <c r="F16" s="14"/>
      <c r="G16" s="14"/>
      <c r="H16" s="14"/>
    </row>
    <row r="17" spans="2:8" ht="16.5" thickBot="1" x14ac:dyDescent="0.3">
      <c r="B17" s="7" t="s">
        <v>14</v>
      </c>
      <c r="C17" s="13">
        <f>SUM(C19)</f>
        <v>363000</v>
      </c>
      <c r="D17" s="13">
        <f t="shared" ref="D17:H17" si="1">SUM(D19)</f>
        <v>363000</v>
      </c>
      <c r="E17" s="13">
        <f>SUM(E19)</f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2:8" x14ac:dyDescent="0.25">
      <c r="B18" s="19" t="s">
        <v>10</v>
      </c>
      <c r="C18" s="16"/>
      <c r="D18" s="16"/>
      <c r="E18" s="16"/>
      <c r="F18" s="16"/>
      <c r="G18" s="16"/>
      <c r="H18" s="16"/>
    </row>
    <row r="19" spans="2:8" ht="16.5" thickBot="1" x14ac:dyDescent="0.3">
      <c r="B19" s="5" t="s">
        <v>32</v>
      </c>
      <c r="C19" s="14">
        <v>363000</v>
      </c>
      <c r="D19" s="14">
        <v>363000</v>
      </c>
      <c r="E19" s="14"/>
      <c r="F19" s="14"/>
      <c r="G19" s="14"/>
      <c r="H19" s="14"/>
    </row>
    <row r="20" spans="2:8" ht="16.5" thickBot="1" x14ac:dyDescent="0.3">
      <c r="B20" s="5"/>
      <c r="C20" s="14"/>
      <c r="D20" s="14"/>
      <c r="E20" s="14"/>
      <c r="F20" s="14"/>
      <c r="G20" s="14"/>
      <c r="H20" s="14"/>
    </row>
    <row r="21" spans="2:8" ht="16.5" thickBot="1" x14ac:dyDescent="0.3">
      <c r="B21" s="7" t="s">
        <v>16</v>
      </c>
      <c r="C21" s="13">
        <f t="shared" ref="C21:H21" si="2">C11+C17</f>
        <v>2927400</v>
      </c>
      <c r="D21" s="13">
        <f t="shared" si="2"/>
        <v>2830087</v>
      </c>
      <c r="E21" s="13">
        <f t="shared" si="2"/>
        <v>785546</v>
      </c>
      <c r="F21" s="13">
        <f t="shared" si="2"/>
        <v>1426156</v>
      </c>
      <c r="G21" s="13">
        <f t="shared" si="2"/>
        <v>1595560</v>
      </c>
      <c r="H21" s="13">
        <f t="shared" si="2"/>
        <v>0</v>
      </c>
    </row>
    <row r="22" spans="2:8" ht="16.5" thickBot="1" x14ac:dyDescent="0.3">
      <c r="B22" s="5"/>
      <c r="C22" s="14"/>
      <c r="D22" s="14"/>
      <c r="E22" s="14"/>
      <c r="F22" s="14"/>
      <c r="G22" s="14"/>
      <c r="H22" s="14"/>
    </row>
    <row r="23" spans="2:8" ht="16.5" thickBot="1" x14ac:dyDescent="0.3">
      <c r="B23" s="5" t="s">
        <v>17</v>
      </c>
      <c r="C23" s="14">
        <v>256</v>
      </c>
      <c r="D23" s="14">
        <v>256</v>
      </c>
      <c r="E23" s="14">
        <v>235</v>
      </c>
      <c r="F23" s="14">
        <v>241</v>
      </c>
      <c r="G23" s="14">
        <v>237</v>
      </c>
      <c r="H23" s="15"/>
    </row>
    <row r="24" spans="2:8" x14ac:dyDescent="0.25">
      <c r="B24" s="9"/>
    </row>
    <row r="25" spans="2:8" ht="16.5" thickBot="1" x14ac:dyDescent="0.3"/>
    <row r="26" spans="2:8" ht="36" customHeight="1" thickBot="1" x14ac:dyDescent="0.3">
      <c r="B26" s="79" t="s">
        <v>22</v>
      </c>
      <c r="C26" s="80"/>
      <c r="D26" s="80"/>
      <c r="E26" s="43"/>
      <c r="F26" s="43"/>
      <c r="G26" s="43"/>
      <c r="H26" s="44"/>
    </row>
    <row r="27" spans="2:8" ht="33" customHeight="1" x14ac:dyDescent="0.25">
      <c r="B27" s="35" t="s">
        <v>7</v>
      </c>
      <c r="C27" s="36" t="s">
        <v>29</v>
      </c>
      <c r="D27" s="36" t="s">
        <v>1</v>
      </c>
      <c r="E27" s="36" t="s">
        <v>2</v>
      </c>
      <c r="F27" s="36" t="s">
        <v>2</v>
      </c>
      <c r="G27" s="36" t="s">
        <v>2</v>
      </c>
      <c r="H27" s="36" t="s">
        <v>2</v>
      </c>
    </row>
    <row r="28" spans="2:8" ht="15.75" customHeight="1" x14ac:dyDescent="0.25">
      <c r="B28" s="37" t="s">
        <v>8</v>
      </c>
      <c r="C28" s="38" t="s">
        <v>28</v>
      </c>
      <c r="D28" s="38" t="s">
        <v>36</v>
      </c>
      <c r="E28" s="38" t="s">
        <v>50</v>
      </c>
      <c r="F28" s="38" t="s">
        <v>54</v>
      </c>
      <c r="G28" s="38" t="s">
        <v>53</v>
      </c>
      <c r="H28" s="38" t="s">
        <v>52</v>
      </c>
    </row>
    <row r="29" spans="2:8" ht="16.5" thickBot="1" x14ac:dyDescent="0.3">
      <c r="B29" s="7" t="s">
        <v>9</v>
      </c>
      <c r="C29" s="13">
        <f>C31+C32+C33</f>
        <v>390700</v>
      </c>
      <c r="D29" s="13">
        <f t="shared" ref="D29:H29" si="3">D31+D32+D33</f>
        <v>483400</v>
      </c>
      <c r="E29" s="13">
        <f t="shared" si="3"/>
        <v>63026</v>
      </c>
      <c r="F29" s="13">
        <f t="shared" si="3"/>
        <v>126325</v>
      </c>
      <c r="G29" s="13">
        <f t="shared" si="3"/>
        <v>181583</v>
      </c>
      <c r="H29" s="13">
        <f t="shared" si="3"/>
        <v>0</v>
      </c>
    </row>
    <row r="30" spans="2:8" ht="16.5" thickBot="1" x14ac:dyDescent="0.3">
      <c r="B30" s="5" t="s">
        <v>10</v>
      </c>
      <c r="C30" s="14"/>
      <c r="D30" s="14"/>
      <c r="E30" s="14"/>
      <c r="F30" s="14"/>
      <c r="G30" s="14"/>
      <c r="H30" s="14"/>
    </row>
    <row r="31" spans="2:8" ht="16.5" thickBot="1" x14ac:dyDescent="0.3">
      <c r="B31" s="8" t="s">
        <v>11</v>
      </c>
      <c r="C31" s="14">
        <v>371700</v>
      </c>
      <c r="D31" s="14">
        <v>371700</v>
      </c>
      <c r="E31" s="14">
        <v>62816</v>
      </c>
      <c r="F31" s="14">
        <v>125295</v>
      </c>
      <c r="G31" s="14">
        <v>180553</v>
      </c>
      <c r="H31" s="14"/>
    </row>
    <row r="32" spans="2:8" ht="16.5" thickBot="1" x14ac:dyDescent="0.3">
      <c r="B32" s="8" t="s">
        <v>12</v>
      </c>
      <c r="C32" s="14">
        <v>19000</v>
      </c>
      <c r="D32" s="14">
        <v>111700</v>
      </c>
      <c r="E32" s="14">
        <v>210</v>
      </c>
      <c r="F32" s="14">
        <v>1030</v>
      </c>
      <c r="G32" s="14">
        <v>1030</v>
      </c>
      <c r="H32" s="14"/>
    </row>
    <row r="33" spans="2:8" ht="16.5" thickBot="1" x14ac:dyDescent="0.3">
      <c r="B33" s="8" t="s">
        <v>13</v>
      </c>
      <c r="C33" s="14"/>
      <c r="D33" s="14"/>
      <c r="E33" s="14"/>
      <c r="F33" s="14"/>
      <c r="G33" s="14"/>
      <c r="H33" s="14"/>
    </row>
    <row r="34" spans="2:8" ht="16.5" thickBot="1" x14ac:dyDescent="0.3">
      <c r="B34" s="5"/>
      <c r="C34" s="14"/>
      <c r="D34" s="14"/>
      <c r="E34" s="14"/>
      <c r="F34" s="14"/>
      <c r="G34" s="14"/>
      <c r="H34" s="14"/>
    </row>
    <row r="35" spans="2:8" ht="16.5" thickBot="1" x14ac:dyDescent="0.3">
      <c r="B35" s="7" t="s">
        <v>14</v>
      </c>
      <c r="C35" s="13">
        <f t="shared" ref="C35:H35" si="4">SUM(C37:C38)</f>
        <v>252000</v>
      </c>
      <c r="D35" s="13">
        <f t="shared" si="4"/>
        <v>159300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</row>
    <row r="36" spans="2:8" ht="16.5" thickBot="1" x14ac:dyDescent="0.3">
      <c r="B36" s="5" t="s">
        <v>10</v>
      </c>
      <c r="C36" s="14"/>
      <c r="D36" s="14"/>
      <c r="E36" s="14"/>
      <c r="F36" s="14"/>
      <c r="G36" s="14"/>
      <c r="H36" s="14"/>
    </row>
    <row r="37" spans="2:8" ht="51" x14ac:dyDescent="0.25">
      <c r="B37" s="18" t="s">
        <v>34</v>
      </c>
      <c r="C37" s="17">
        <v>162000</v>
      </c>
      <c r="D37" s="17">
        <v>69300</v>
      </c>
      <c r="E37" s="17"/>
      <c r="F37" s="17"/>
      <c r="G37" s="17"/>
      <c r="H37" s="17"/>
    </row>
    <row r="38" spans="2:8" ht="27.75" customHeight="1" x14ac:dyDescent="0.25">
      <c r="B38" s="21" t="s">
        <v>42</v>
      </c>
      <c r="C38" s="20">
        <v>90000</v>
      </c>
      <c r="D38" s="20">
        <v>90000</v>
      </c>
      <c r="E38" s="20"/>
      <c r="F38" s="20"/>
      <c r="G38" s="20"/>
      <c r="H38" s="20"/>
    </row>
    <row r="39" spans="2:8" ht="16.5" thickBot="1" x14ac:dyDescent="0.3">
      <c r="B39" s="7" t="s">
        <v>16</v>
      </c>
      <c r="C39" s="13">
        <f t="shared" ref="C39:H39" si="5">C29+C35</f>
        <v>642700</v>
      </c>
      <c r="D39" s="13">
        <f t="shared" si="5"/>
        <v>642700</v>
      </c>
      <c r="E39" s="13">
        <f t="shared" si="5"/>
        <v>63026</v>
      </c>
      <c r="F39" s="13">
        <f t="shared" si="5"/>
        <v>126325</v>
      </c>
      <c r="G39" s="13">
        <f t="shared" si="5"/>
        <v>181583</v>
      </c>
      <c r="H39" s="13">
        <f t="shared" si="5"/>
        <v>0</v>
      </c>
    </row>
    <row r="40" spans="2:8" ht="16.5" thickBot="1" x14ac:dyDescent="0.3">
      <c r="B40" s="5"/>
      <c r="C40" s="14"/>
      <c r="D40" s="14"/>
      <c r="E40" s="14"/>
      <c r="F40" s="14"/>
      <c r="G40" s="14"/>
      <c r="H40" s="14"/>
    </row>
    <row r="41" spans="2:8" ht="16.5" thickBot="1" x14ac:dyDescent="0.3">
      <c r="B41" s="5" t="s">
        <v>17</v>
      </c>
      <c r="C41" s="14">
        <v>18</v>
      </c>
      <c r="D41" s="14">
        <v>18</v>
      </c>
      <c r="E41" s="14">
        <v>11</v>
      </c>
      <c r="F41" s="14">
        <v>11</v>
      </c>
      <c r="G41" s="14">
        <v>11</v>
      </c>
      <c r="H41" s="15"/>
    </row>
    <row r="42" spans="2:8" x14ac:dyDescent="0.25">
      <c r="B42" s="9"/>
    </row>
    <row r="43" spans="2:8" ht="16.5" thickBot="1" x14ac:dyDescent="0.3"/>
    <row r="44" spans="2:8" ht="28.5" customHeight="1" thickBot="1" x14ac:dyDescent="0.3">
      <c r="B44" s="77" t="s">
        <v>23</v>
      </c>
      <c r="C44" s="78"/>
      <c r="D44" s="78"/>
      <c r="E44" s="45"/>
      <c r="F44" s="45"/>
      <c r="G44" s="45"/>
      <c r="H44" s="48"/>
    </row>
    <row r="45" spans="2:8" x14ac:dyDescent="0.25">
      <c r="B45" s="41" t="s">
        <v>7</v>
      </c>
      <c r="C45" s="36" t="s">
        <v>29</v>
      </c>
      <c r="D45" s="36" t="s">
        <v>1</v>
      </c>
      <c r="E45" s="36" t="s">
        <v>2</v>
      </c>
      <c r="F45" s="36" t="s">
        <v>2</v>
      </c>
      <c r="G45" s="36" t="s">
        <v>2</v>
      </c>
      <c r="H45" s="36" t="s">
        <v>2</v>
      </c>
    </row>
    <row r="46" spans="2:8" ht="33" customHeight="1" x14ac:dyDescent="0.25">
      <c r="B46" s="42" t="s">
        <v>8</v>
      </c>
      <c r="C46" s="38" t="s">
        <v>28</v>
      </c>
      <c r="D46" s="38" t="s">
        <v>36</v>
      </c>
      <c r="E46" s="38" t="s">
        <v>50</v>
      </c>
      <c r="F46" s="38" t="s">
        <v>54</v>
      </c>
      <c r="G46" s="38" t="s">
        <v>53</v>
      </c>
      <c r="H46" s="38" t="s">
        <v>52</v>
      </c>
    </row>
    <row r="47" spans="2:8" ht="19.5" customHeight="1" thickBot="1" x14ac:dyDescent="0.3">
      <c r="B47" s="22" t="s">
        <v>9</v>
      </c>
      <c r="C47" s="23">
        <f t="shared" ref="C47:H47" si="6">C49+C50+C51</f>
        <v>40562600</v>
      </c>
      <c r="D47" s="23">
        <f>D49+D50+D51</f>
        <v>41427661</v>
      </c>
      <c r="E47" s="23">
        <f t="shared" si="6"/>
        <v>10964780</v>
      </c>
      <c r="F47" s="23">
        <f t="shared" si="6"/>
        <v>18377998</v>
      </c>
      <c r="G47" s="23">
        <f>G49+G50+G51</f>
        <v>26236103</v>
      </c>
      <c r="H47" s="23">
        <f t="shared" si="6"/>
        <v>0</v>
      </c>
    </row>
    <row r="48" spans="2:8" ht="16.5" thickBot="1" x14ac:dyDescent="0.3">
      <c r="B48" s="24" t="s">
        <v>10</v>
      </c>
      <c r="C48" s="25"/>
      <c r="D48" s="25"/>
      <c r="E48" s="25"/>
      <c r="F48" s="25"/>
      <c r="G48" s="25"/>
      <c r="H48" s="25"/>
    </row>
    <row r="49" spans="2:8" ht="16.5" thickBot="1" x14ac:dyDescent="0.3">
      <c r="B49" s="26" t="s">
        <v>11</v>
      </c>
      <c r="C49" s="25">
        <v>18512000</v>
      </c>
      <c r="D49" s="25">
        <v>18562205</v>
      </c>
      <c r="E49" s="25">
        <v>4678509</v>
      </c>
      <c r="F49" s="25">
        <v>9332526</v>
      </c>
      <c r="G49" s="25">
        <v>13341054</v>
      </c>
      <c r="H49" s="25"/>
    </row>
    <row r="50" spans="2:8" ht="16.5" thickBot="1" x14ac:dyDescent="0.3">
      <c r="B50" s="26" t="s">
        <v>12</v>
      </c>
      <c r="C50" s="25">
        <v>20546600</v>
      </c>
      <c r="D50" s="25">
        <v>20841456</v>
      </c>
      <c r="E50" s="25">
        <v>6050013</v>
      </c>
      <c r="F50" s="25">
        <v>8774240</v>
      </c>
      <c r="G50" s="25">
        <f>12604253+19379</f>
        <v>12623632</v>
      </c>
      <c r="H50" s="25"/>
    </row>
    <row r="51" spans="2:8" ht="16.5" thickBot="1" x14ac:dyDescent="0.3">
      <c r="B51" s="26" t="s">
        <v>13</v>
      </c>
      <c r="C51" s="25">
        <v>1504000</v>
      </c>
      <c r="D51" s="25">
        <v>2024000</v>
      </c>
      <c r="E51" s="25">
        <v>236258</v>
      </c>
      <c r="F51" s="25">
        <v>271232</v>
      </c>
      <c r="G51" s="25">
        <v>271417</v>
      </c>
      <c r="H51" s="25"/>
    </row>
    <row r="52" spans="2:8" ht="16.5" thickBot="1" x14ac:dyDescent="0.3">
      <c r="B52" s="24"/>
      <c r="C52" s="25"/>
      <c r="D52" s="25"/>
      <c r="E52" s="25"/>
      <c r="F52" s="25"/>
      <c r="G52" s="25"/>
      <c r="H52" s="25"/>
    </row>
    <row r="53" spans="2:8" ht="16.5" thickBot="1" x14ac:dyDescent="0.3">
      <c r="B53" s="22" t="s">
        <v>14</v>
      </c>
      <c r="C53" s="23">
        <f>SUM(C55:C59)</f>
        <v>213083400</v>
      </c>
      <c r="D53" s="23">
        <f>SUM(D55:D60)</f>
        <v>328086273</v>
      </c>
      <c r="E53" s="23">
        <f>SUM(E55:E60)</f>
        <v>54617256</v>
      </c>
      <c r="F53" s="23">
        <f>SUM(F55:F60)</f>
        <v>139093605</v>
      </c>
      <c r="G53" s="23">
        <f>SUM(G55:G60)+2380</f>
        <v>254015341</v>
      </c>
      <c r="H53" s="23">
        <f>SUM(H55:H59)</f>
        <v>0</v>
      </c>
    </row>
    <row r="54" spans="2:8" ht="16.5" thickBot="1" x14ac:dyDescent="0.3">
      <c r="B54" s="24" t="s">
        <v>10</v>
      </c>
      <c r="C54" s="25"/>
      <c r="D54" s="25"/>
      <c r="E54" s="25"/>
      <c r="F54" s="25"/>
      <c r="G54" s="25"/>
      <c r="H54" s="25"/>
    </row>
    <row r="55" spans="2:8" ht="25.5" x14ac:dyDescent="0.25">
      <c r="B55" s="54" t="s">
        <v>59</v>
      </c>
      <c r="C55" s="27">
        <v>111118000</v>
      </c>
      <c r="D55" s="27">
        <v>183987047</v>
      </c>
      <c r="E55" s="28">
        <v>39521429</v>
      </c>
      <c r="F55" s="28">
        <v>94483683</v>
      </c>
      <c r="G55" s="28">
        <v>149495651</v>
      </c>
      <c r="H55" s="28"/>
    </row>
    <row r="56" spans="2:8" x14ac:dyDescent="0.25">
      <c r="B56" s="53" t="s">
        <v>56</v>
      </c>
      <c r="C56" s="28">
        <v>227000</v>
      </c>
      <c r="D56" s="28">
        <v>227000</v>
      </c>
      <c r="E56" s="28">
        <v>0</v>
      </c>
      <c r="F56" s="28">
        <v>0</v>
      </c>
      <c r="G56" s="28">
        <v>4793</v>
      </c>
      <c r="H56" s="28"/>
    </row>
    <row r="57" spans="2:8" ht="25.5" x14ac:dyDescent="0.25">
      <c r="B57" s="53" t="s">
        <v>57</v>
      </c>
      <c r="C57" s="28">
        <v>53238400</v>
      </c>
      <c r="D57" s="28">
        <v>51773569</v>
      </c>
      <c r="E57" s="28">
        <v>2464146</v>
      </c>
      <c r="F57" s="28">
        <v>10539194</v>
      </c>
      <c r="G57" s="28">
        <v>35281104</v>
      </c>
      <c r="H57" s="28"/>
    </row>
    <row r="58" spans="2:8" x14ac:dyDescent="0.25">
      <c r="B58" s="53" t="s">
        <v>60</v>
      </c>
      <c r="C58" s="28">
        <v>33500000</v>
      </c>
      <c r="D58" s="28">
        <v>64146255</v>
      </c>
      <c r="E58" s="28">
        <v>2983354</v>
      </c>
      <c r="F58" s="28">
        <v>17139598</v>
      </c>
      <c r="G58" s="28">
        <v>41392956</v>
      </c>
      <c r="H58" s="28"/>
    </row>
    <row r="59" spans="2:8" ht="25.5" x14ac:dyDescent="0.25">
      <c r="B59" s="53" t="s">
        <v>58</v>
      </c>
      <c r="C59" s="28">
        <v>15000000</v>
      </c>
      <c r="D59" s="28">
        <v>14976000</v>
      </c>
      <c r="E59" s="28">
        <v>838893</v>
      </c>
      <c r="F59" s="28">
        <v>4327168</v>
      </c>
      <c r="G59" s="28">
        <v>6502595</v>
      </c>
      <c r="H59" s="28"/>
    </row>
    <row r="60" spans="2:8" x14ac:dyDescent="0.25">
      <c r="B60" s="66" t="s">
        <v>61</v>
      </c>
      <c r="C60" s="67"/>
      <c r="D60" s="67">
        <v>12976402</v>
      </c>
      <c r="E60" s="68">
        <v>8809434</v>
      </c>
      <c r="F60" s="68">
        <v>12603962</v>
      </c>
      <c r="G60" s="68">
        <v>21335862</v>
      </c>
      <c r="H60" s="68"/>
    </row>
    <row r="61" spans="2:8" ht="16.5" thickBot="1" x14ac:dyDescent="0.3">
      <c r="B61" s="22" t="s">
        <v>16</v>
      </c>
      <c r="C61" s="23">
        <f t="shared" ref="C61:H61" si="7">C47+C53</f>
        <v>253646000</v>
      </c>
      <c r="D61" s="23">
        <f t="shared" si="7"/>
        <v>369513934</v>
      </c>
      <c r="E61" s="23">
        <f t="shared" si="7"/>
        <v>65582036</v>
      </c>
      <c r="F61" s="23">
        <f t="shared" si="7"/>
        <v>157471603</v>
      </c>
      <c r="G61" s="23">
        <f t="shared" si="7"/>
        <v>280251444</v>
      </c>
      <c r="H61" s="23">
        <f t="shared" si="7"/>
        <v>0</v>
      </c>
    </row>
    <row r="62" spans="2:8" ht="16.5" thickBot="1" x14ac:dyDescent="0.3">
      <c r="B62" s="24"/>
      <c r="C62" s="25"/>
      <c r="D62" s="25"/>
      <c r="E62" s="25"/>
      <c r="F62" s="25"/>
      <c r="G62" s="25"/>
      <c r="H62" s="25"/>
    </row>
    <row r="63" spans="2:8" ht="16.5" thickBot="1" x14ac:dyDescent="0.3">
      <c r="B63" s="24" t="s">
        <v>17</v>
      </c>
      <c r="C63" s="25">
        <v>1511</v>
      </c>
      <c r="D63" s="25">
        <v>1511</v>
      </c>
      <c r="E63" s="25">
        <v>1392</v>
      </c>
      <c r="F63" s="25">
        <v>1412</v>
      </c>
      <c r="G63" s="25">
        <v>1412</v>
      </c>
      <c r="H63" s="30"/>
    </row>
    <row r="64" spans="2:8" x14ac:dyDescent="0.25">
      <c r="B64" s="12"/>
      <c r="C64" s="10"/>
      <c r="D64" s="10"/>
      <c r="E64" s="10"/>
      <c r="F64" s="10"/>
      <c r="G64" s="10"/>
      <c r="H64" s="10"/>
    </row>
    <row r="65" spans="2:10" ht="16.5" thickBot="1" x14ac:dyDescent="0.3">
      <c r="B65" s="10"/>
      <c r="C65" s="10"/>
      <c r="D65" s="10"/>
      <c r="E65" s="10"/>
      <c r="F65" s="10"/>
      <c r="G65" s="10"/>
      <c r="H65" s="10"/>
    </row>
    <row r="66" spans="2:10" ht="30" customHeight="1" thickBot="1" x14ac:dyDescent="0.3">
      <c r="B66" s="77" t="s">
        <v>24</v>
      </c>
      <c r="C66" s="78"/>
      <c r="D66" s="78"/>
      <c r="E66" s="45"/>
      <c r="F66" s="45"/>
      <c r="G66" s="45"/>
      <c r="H66" s="48"/>
    </row>
    <row r="67" spans="2:10" x14ac:dyDescent="0.25">
      <c r="B67" s="41" t="s">
        <v>7</v>
      </c>
      <c r="C67" s="36" t="s">
        <v>29</v>
      </c>
      <c r="D67" s="36" t="s">
        <v>1</v>
      </c>
      <c r="E67" s="36" t="s">
        <v>2</v>
      </c>
      <c r="F67" s="36" t="s">
        <v>2</v>
      </c>
      <c r="G67" s="36" t="s">
        <v>2</v>
      </c>
      <c r="H67" s="36" t="s">
        <v>2</v>
      </c>
    </row>
    <row r="68" spans="2:10" ht="21.75" customHeight="1" x14ac:dyDescent="0.25">
      <c r="B68" s="42" t="s">
        <v>8</v>
      </c>
      <c r="C68" s="38" t="s">
        <v>28</v>
      </c>
      <c r="D68" s="38" t="s">
        <v>36</v>
      </c>
      <c r="E68" s="38" t="s">
        <v>50</v>
      </c>
      <c r="F68" s="38" t="s">
        <v>54</v>
      </c>
      <c r="G68" s="38" t="s">
        <v>53</v>
      </c>
      <c r="H68" s="38" t="s">
        <v>52</v>
      </c>
    </row>
    <row r="69" spans="2:10" ht="16.5" thickBot="1" x14ac:dyDescent="0.3">
      <c r="B69" s="22" t="s">
        <v>9</v>
      </c>
      <c r="C69" s="23">
        <f t="shared" ref="C69:H69" si="8">C71+C72+C73</f>
        <v>1202500</v>
      </c>
      <c r="D69" s="23">
        <f t="shared" si="8"/>
        <v>1202500</v>
      </c>
      <c r="E69" s="23">
        <f t="shared" si="8"/>
        <v>307698</v>
      </c>
      <c r="F69" s="23">
        <f t="shared" si="8"/>
        <v>623156</v>
      </c>
      <c r="G69" s="23">
        <f>G71+G72+G73</f>
        <v>917299</v>
      </c>
      <c r="H69" s="23">
        <f t="shared" si="8"/>
        <v>0</v>
      </c>
    </row>
    <row r="70" spans="2:10" ht="16.5" thickBot="1" x14ac:dyDescent="0.3">
      <c r="B70" s="24" t="s">
        <v>10</v>
      </c>
      <c r="C70" s="25"/>
      <c r="D70" s="25"/>
      <c r="E70" s="25"/>
      <c r="F70" s="25"/>
      <c r="G70" s="25"/>
      <c r="H70" s="25"/>
    </row>
    <row r="71" spans="2:10" ht="16.5" thickBot="1" x14ac:dyDescent="0.3">
      <c r="B71" s="26" t="s">
        <v>11</v>
      </c>
      <c r="C71" s="25">
        <v>1122500</v>
      </c>
      <c r="D71" s="25">
        <v>1122500</v>
      </c>
      <c r="E71" s="25">
        <v>285394</v>
      </c>
      <c r="F71" s="25">
        <v>595381</v>
      </c>
      <c r="G71" s="25">
        <v>885173</v>
      </c>
      <c r="H71" s="25"/>
    </row>
    <row r="72" spans="2:10" ht="16.5" thickBot="1" x14ac:dyDescent="0.3">
      <c r="B72" s="26" t="s">
        <v>12</v>
      </c>
      <c r="C72" s="25">
        <v>80000</v>
      </c>
      <c r="D72" s="25">
        <v>80000</v>
      </c>
      <c r="E72" s="25">
        <v>22304</v>
      </c>
      <c r="F72" s="25">
        <v>27775</v>
      </c>
      <c r="G72" s="25">
        <v>32126</v>
      </c>
      <c r="H72" s="25"/>
    </row>
    <row r="73" spans="2:10" ht="16.5" thickBot="1" x14ac:dyDescent="0.3">
      <c r="B73" s="26" t="s">
        <v>13</v>
      </c>
      <c r="C73" s="25"/>
      <c r="D73" s="25"/>
      <c r="E73" s="25"/>
      <c r="F73" s="25"/>
      <c r="G73" s="25"/>
      <c r="H73" s="25"/>
    </row>
    <row r="74" spans="2:10" ht="16.5" thickBot="1" x14ac:dyDescent="0.3">
      <c r="B74" s="24"/>
      <c r="C74" s="25"/>
      <c r="D74" s="25"/>
      <c r="E74" s="25"/>
      <c r="F74" s="25"/>
      <c r="G74" s="25"/>
      <c r="H74" s="25"/>
    </row>
    <row r="75" spans="2:10" ht="16.5" thickBot="1" x14ac:dyDescent="0.3">
      <c r="B75" s="22" t="s">
        <v>14</v>
      </c>
      <c r="C75" s="23">
        <f t="shared" ref="C75" si="9">SUM(C77:C79)</f>
        <v>20401500</v>
      </c>
      <c r="D75" s="23">
        <f>SUM(D77:D81)</f>
        <v>30970951</v>
      </c>
      <c r="E75" s="23">
        <f>SUM(E77:E81)</f>
        <v>237150</v>
      </c>
      <c r="F75" s="23">
        <f>SUM(F77:F81)</f>
        <v>2006737</v>
      </c>
      <c r="G75" s="23">
        <f>SUM(G77:G81)</f>
        <v>2736770</v>
      </c>
      <c r="H75" s="23">
        <f>SUM(H77:H81)</f>
        <v>0</v>
      </c>
    </row>
    <row r="76" spans="2:10" ht="16.5" thickBot="1" x14ac:dyDescent="0.3">
      <c r="B76" s="24" t="s">
        <v>10</v>
      </c>
      <c r="C76" s="25"/>
      <c r="D76" s="25"/>
      <c r="E76" s="25"/>
      <c r="F76" s="25"/>
      <c r="G76" s="25"/>
      <c r="H76" s="25"/>
    </row>
    <row r="77" spans="2:10" x14ac:dyDescent="0.25">
      <c r="B77" s="54" t="s">
        <v>26</v>
      </c>
      <c r="C77" s="27">
        <v>5280000</v>
      </c>
      <c r="D77" s="27">
        <v>4449744</v>
      </c>
      <c r="E77" s="29">
        <v>0</v>
      </c>
      <c r="F77" s="29">
        <v>0</v>
      </c>
      <c r="G77" s="29"/>
      <c r="H77" s="29"/>
    </row>
    <row r="78" spans="2:10" ht="25.5" x14ac:dyDescent="0.25">
      <c r="B78" s="53" t="s">
        <v>27</v>
      </c>
      <c r="C78" s="28">
        <v>800000</v>
      </c>
      <c r="D78" s="28">
        <v>10606825</v>
      </c>
      <c r="E78" s="28">
        <v>93076</v>
      </c>
      <c r="F78" s="28">
        <v>262394</v>
      </c>
      <c r="G78" s="28">
        <v>448114</v>
      </c>
      <c r="H78" s="28"/>
      <c r="I78" s="31"/>
      <c r="J78" s="32"/>
    </row>
    <row r="79" spans="2:10" x14ac:dyDescent="0.25">
      <c r="B79" s="53" t="s">
        <v>25</v>
      </c>
      <c r="C79" s="28">
        <v>14321500</v>
      </c>
      <c r="D79" s="28">
        <v>14415344</v>
      </c>
      <c r="E79" s="28">
        <v>11908</v>
      </c>
      <c r="F79" s="28">
        <v>325443</v>
      </c>
      <c r="G79" s="28">
        <v>789625</v>
      </c>
      <c r="H79" s="28"/>
      <c r="I79" s="31"/>
      <c r="J79" s="32"/>
    </row>
    <row r="80" spans="2:10" x14ac:dyDescent="0.25">
      <c r="B80" s="66" t="s">
        <v>61</v>
      </c>
      <c r="C80" s="67"/>
      <c r="D80" s="68">
        <v>1217038</v>
      </c>
      <c r="E80" s="68">
        <v>32166</v>
      </c>
      <c r="F80" s="68">
        <v>1186906</v>
      </c>
      <c r="G80" s="68">
        <v>1217038</v>
      </c>
      <c r="H80" s="68"/>
    </row>
    <row r="81" spans="2:8" ht="16.5" thickBot="1" x14ac:dyDescent="0.3">
      <c r="B81" s="69"/>
      <c r="C81" s="70"/>
      <c r="D81" s="70">
        <v>282000</v>
      </c>
      <c r="E81" s="70">
        <v>100000</v>
      </c>
      <c r="F81" s="70">
        <v>231994</v>
      </c>
      <c r="G81" s="70">
        <v>281993</v>
      </c>
      <c r="H81" s="70"/>
    </row>
    <row r="82" spans="2:8" ht="16.5" thickBot="1" x14ac:dyDescent="0.3">
      <c r="B82" s="22" t="s">
        <v>16</v>
      </c>
      <c r="C82" s="23">
        <f t="shared" ref="C82:H82" si="10">C69+C75</f>
        <v>21604000</v>
      </c>
      <c r="D82" s="23">
        <f t="shared" si="10"/>
        <v>32173451</v>
      </c>
      <c r="E82" s="23">
        <f t="shared" si="10"/>
        <v>544848</v>
      </c>
      <c r="F82" s="23">
        <f t="shared" si="10"/>
        <v>2629893</v>
      </c>
      <c r="G82" s="23">
        <f t="shared" si="10"/>
        <v>3654069</v>
      </c>
      <c r="H82" s="23">
        <f t="shared" si="10"/>
        <v>0</v>
      </c>
    </row>
    <row r="83" spans="2:8" ht="16.5" thickBot="1" x14ac:dyDescent="0.3">
      <c r="B83" s="24"/>
      <c r="C83" s="25"/>
      <c r="D83" s="25"/>
      <c r="E83" s="25"/>
      <c r="F83" s="25"/>
      <c r="G83" s="25"/>
      <c r="H83" s="25"/>
    </row>
    <row r="84" spans="2:8" ht="16.5" thickBot="1" x14ac:dyDescent="0.3">
      <c r="B84" s="24" t="s">
        <v>17</v>
      </c>
      <c r="C84" s="25">
        <v>53</v>
      </c>
      <c r="D84" s="25">
        <v>53</v>
      </c>
      <c r="E84" s="25">
        <v>49</v>
      </c>
      <c r="F84" s="25">
        <v>52</v>
      </c>
      <c r="G84" s="25">
        <v>49</v>
      </c>
      <c r="H84" s="30"/>
    </row>
    <row r="85" spans="2:8" x14ac:dyDescent="0.25">
      <c r="B85" s="12"/>
      <c r="C85" s="10"/>
      <c r="D85" s="10"/>
      <c r="E85" s="10"/>
      <c r="F85" s="10"/>
      <c r="G85" s="10"/>
      <c r="H85" s="10"/>
    </row>
    <row r="86" spans="2:8" ht="16.5" thickBot="1" x14ac:dyDescent="0.3">
      <c r="B86" s="10"/>
      <c r="C86" s="10"/>
      <c r="D86" s="10"/>
      <c r="E86" s="10"/>
      <c r="F86" s="10"/>
      <c r="G86" s="10"/>
      <c r="H86" s="10"/>
    </row>
    <row r="87" spans="2:8" ht="34.5" customHeight="1" thickBot="1" x14ac:dyDescent="0.3">
      <c r="B87" s="79" t="s">
        <v>43</v>
      </c>
      <c r="C87" s="80"/>
      <c r="D87" s="80"/>
      <c r="E87" s="80"/>
      <c r="F87" s="80"/>
      <c r="G87" s="80"/>
      <c r="H87" s="44"/>
    </row>
    <row r="88" spans="2:8" ht="23.25" customHeight="1" x14ac:dyDescent="0.25">
      <c r="B88" s="35" t="s">
        <v>7</v>
      </c>
      <c r="C88" s="36" t="s">
        <v>29</v>
      </c>
      <c r="D88" s="36" t="s">
        <v>1</v>
      </c>
      <c r="E88" s="36" t="s">
        <v>2</v>
      </c>
      <c r="F88" s="36" t="s">
        <v>2</v>
      </c>
      <c r="G88" s="36" t="s">
        <v>2</v>
      </c>
      <c r="H88" s="36" t="s">
        <v>2</v>
      </c>
    </row>
    <row r="89" spans="2:8" ht="18" customHeight="1" x14ac:dyDescent="0.25">
      <c r="B89" s="37" t="s">
        <v>8</v>
      </c>
      <c r="C89" s="38" t="s">
        <v>28</v>
      </c>
      <c r="D89" s="38" t="s">
        <v>36</v>
      </c>
      <c r="E89" s="38" t="s">
        <v>50</v>
      </c>
      <c r="F89" s="38" t="s">
        <v>54</v>
      </c>
      <c r="G89" s="38" t="s">
        <v>53</v>
      </c>
      <c r="H89" s="38" t="s">
        <v>52</v>
      </c>
    </row>
    <row r="90" spans="2:8" ht="16.5" thickBot="1" x14ac:dyDescent="0.3">
      <c r="B90" s="7" t="s">
        <v>9</v>
      </c>
      <c r="C90" s="13">
        <f t="shared" ref="C90:H90" si="11">C92+C93+C94</f>
        <v>7644700</v>
      </c>
      <c r="D90" s="13">
        <f t="shared" si="11"/>
        <v>7651635</v>
      </c>
      <c r="E90" s="13">
        <f t="shared" si="11"/>
        <v>1847014</v>
      </c>
      <c r="F90" s="13">
        <f t="shared" si="11"/>
        <v>3526060</v>
      </c>
      <c r="G90" s="13">
        <f t="shared" si="11"/>
        <v>5212438</v>
      </c>
      <c r="H90" s="13">
        <f t="shared" si="11"/>
        <v>0</v>
      </c>
    </row>
    <row r="91" spans="2:8" ht="16.5" thickBot="1" x14ac:dyDescent="0.3">
      <c r="B91" s="5" t="s">
        <v>10</v>
      </c>
      <c r="C91" s="14"/>
      <c r="D91" s="14"/>
      <c r="E91" s="14"/>
      <c r="F91" s="14"/>
      <c r="G91" s="14"/>
      <c r="H91" s="14"/>
    </row>
    <row r="92" spans="2:8" ht="16.5" thickBot="1" x14ac:dyDescent="0.3">
      <c r="B92" s="8" t="s">
        <v>11</v>
      </c>
      <c r="C92" s="25">
        <v>5622200</v>
      </c>
      <c r="D92" s="25">
        <v>5634875</v>
      </c>
      <c r="E92" s="14">
        <f>1461450+70482</f>
        <v>1531932</v>
      </c>
      <c r="F92" s="47">
        <v>2826740</v>
      </c>
      <c r="G92" s="47">
        <f>4009425+214729</f>
        <v>4224154</v>
      </c>
      <c r="H92" s="14"/>
    </row>
    <row r="93" spans="2:8" ht="16.5" thickBot="1" x14ac:dyDescent="0.3">
      <c r="B93" s="8" t="s">
        <v>12</v>
      </c>
      <c r="C93" s="25">
        <v>1972500</v>
      </c>
      <c r="D93" s="25">
        <v>1966760</v>
      </c>
      <c r="E93" s="14">
        <f>250748+64334</f>
        <v>315082</v>
      </c>
      <c r="F93" s="47">
        <v>699320</v>
      </c>
      <c r="G93" s="47">
        <f>918221+70063</f>
        <v>988284</v>
      </c>
      <c r="H93" s="14"/>
    </row>
    <row r="94" spans="2:8" ht="16.5" thickBot="1" x14ac:dyDescent="0.3">
      <c r="B94" s="8" t="s">
        <v>13</v>
      </c>
      <c r="C94" s="14">
        <v>50000</v>
      </c>
      <c r="D94" s="14">
        <v>50000</v>
      </c>
      <c r="E94" s="14">
        <v>0</v>
      </c>
      <c r="F94" s="14">
        <v>0</v>
      </c>
      <c r="G94" s="14">
        <v>0</v>
      </c>
      <c r="H94" s="14"/>
    </row>
    <row r="95" spans="2:8" ht="16.5" thickBot="1" x14ac:dyDescent="0.3">
      <c r="B95" s="5"/>
      <c r="C95" s="14"/>
      <c r="D95" s="14"/>
      <c r="E95" s="14"/>
      <c r="F95" s="14"/>
      <c r="G95" s="14"/>
      <c r="H95" s="14"/>
    </row>
    <row r="96" spans="2:8" ht="16.5" thickBot="1" x14ac:dyDescent="0.3">
      <c r="B96" s="7" t="s">
        <v>14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</row>
    <row r="97" spans="2:8" ht="16.5" thickBot="1" x14ac:dyDescent="0.3">
      <c r="B97" s="5" t="s">
        <v>10</v>
      </c>
      <c r="C97" s="14"/>
      <c r="D97" s="14"/>
      <c r="E97" s="14"/>
      <c r="F97" s="14"/>
      <c r="G97" s="14"/>
      <c r="H97" s="14"/>
    </row>
    <row r="98" spans="2:8" ht="16.5" thickBot="1" x14ac:dyDescent="0.3">
      <c r="B98" s="5" t="s">
        <v>15</v>
      </c>
      <c r="C98" s="14"/>
      <c r="D98" s="14"/>
      <c r="E98" s="14"/>
      <c r="F98" s="14"/>
      <c r="G98" s="14"/>
      <c r="H98" s="14"/>
    </row>
    <row r="99" spans="2:8" ht="16.5" thickBot="1" x14ac:dyDescent="0.3">
      <c r="B99" s="5" t="s">
        <v>15</v>
      </c>
      <c r="C99" s="14"/>
      <c r="D99" s="14"/>
      <c r="E99" s="14"/>
      <c r="F99" s="14"/>
      <c r="G99" s="14"/>
      <c r="H99" s="14"/>
    </row>
    <row r="100" spans="2:8" ht="16.5" thickBot="1" x14ac:dyDescent="0.3">
      <c r="B100" s="5"/>
      <c r="C100" s="14"/>
      <c r="D100" s="14"/>
      <c r="E100" s="14"/>
      <c r="F100" s="14"/>
      <c r="G100" s="14"/>
      <c r="H100" s="14"/>
    </row>
    <row r="101" spans="2:8" ht="16.5" thickBot="1" x14ac:dyDescent="0.3">
      <c r="B101" s="7" t="s">
        <v>16</v>
      </c>
      <c r="C101" s="13">
        <f t="shared" ref="C101:H101" si="12">C90+C96</f>
        <v>7644700</v>
      </c>
      <c r="D101" s="13">
        <f t="shared" si="12"/>
        <v>7651635</v>
      </c>
      <c r="E101" s="13">
        <f t="shared" si="12"/>
        <v>1847014</v>
      </c>
      <c r="F101" s="13">
        <f t="shared" si="12"/>
        <v>3526060</v>
      </c>
      <c r="G101" s="13">
        <f t="shared" si="12"/>
        <v>5212438</v>
      </c>
      <c r="H101" s="13">
        <f t="shared" si="12"/>
        <v>0</v>
      </c>
    </row>
    <row r="102" spans="2:8" ht="16.5" thickBot="1" x14ac:dyDescent="0.3">
      <c r="B102" s="5"/>
      <c r="C102" s="14"/>
      <c r="D102" s="14"/>
      <c r="E102" s="14"/>
      <c r="F102" s="14"/>
      <c r="G102" s="14"/>
      <c r="H102" s="14"/>
    </row>
    <row r="103" spans="2:8" ht="16.5" thickBot="1" x14ac:dyDescent="0.3">
      <c r="B103" s="5" t="s">
        <v>17</v>
      </c>
      <c r="C103" s="14">
        <v>434</v>
      </c>
      <c r="D103" s="14">
        <v>434</v>
      </c>
      <c r="E103" s="14">
        <f>396+13</f>
        <v>409</v>
      </c>
      <c r="F103" s="14">
        <v>407</v>
      </c>
      <c r="G103" s="14">
        <f>378+13</f>
        <v>391</v>
      </c>
      <c r="H103" s="15"/>
    </row>
    <row r="105" spans="2:8" ht="16.5" thickBot="1" x14ac:dyDescent="0.3"/>
    <row r="106" spans="2:8" ht="41.25" customHeight="1" thickBot="1" x14ac:dyDescent="0.3">
      <c r="B106" s="79" t="s">
        <v>55</v>
      </c>
      <c r="C106" s="80"/>
      <c r="D106" s="80"/>
      <c r="E106" s="80"/>
      <c r="F106" s="80"/>
      <c r="G106" s="80"/>
      <c r="H106" s="82"/>
    </row>
    <row r="107" spans="2:8" ht="23.25" customHeight="1" x14ac:dyDescent="0.25">
      <c r="B107" s="39" t="s">
        <v>7</v>
      </c>
      <c r="C107" s="40" t="s">
        <v>29</v>
      </c>
      <c r="D107" s="40" t="s">
        <v>1</v>
      </c>
      <c r="E107" s="36" t="s">
        <v>2</v>
      </c>
      <c r="F107" s="36" t="s">
        <v>2</v>
      </c>
      <c r="G107" s="36" t="s">
        <v>2</v>
      </c>
      <c r="H107" s="36" t="s">
        <v>2</v>
      </c>
    </row>
    <row r="108" spans="2:8" ht="15" customHeight="1" x14ac:dyDescent="0.25">
      <c r="B108" s="37" t="s">
        <v>8</v>
      </c>
      <c r="C108" s="38" t="s">
        <v>28</v>
      </c>
      <c r="D108" s="38" t="s">
        <v>31</v>
      </c>
      <c r="E108" s="38" t="s">
        <v>50</v>
      </c>
      <c r="F108" s="38" t="s">
        <v>54</v>
      </c>
      <c r="G108" s="38" t="s">
        <v>53</v>
      </c>
      <c r="H108" s="38" t="s">
        <v>52</v>
      </c>
    </row>
    <row r="109" spans="2:8" ht="16.5" thickBot="1" x14ac:dyDescent="0.3">
      <c r="B109" s="7" t="s">
        <v>9</v>
      </c>
      <c r="C109" s="13">
        <f t="shared" ref="C109:H109" si="13">C111+C112+C113</f>
        <v>19946100</v>
      </c>
      <c r="D109" s="13">
        <f>D111+D112+D113</f>
        <v>19955740</v>
      </c>
      <c r="E109" s="13">
        <f t="shared" si="13"/>
        <v>3213435</v>
      </c>
      <c r="F109" s="13">
        <f>F111+F112+F113</f>
        <v>8136582</v>
      </c>
      <c r="G109" s="13">
        <f>G111+G112+G113</f>
        <v>12522672</v>
      </c>
      <c r="H109" s="13">
        <f t="shared" si="13"/>
        <v>0</v>
      </c>
    </row>
    <row r="110" spans="2:8" ht="16.5" thickBot="1" x14ac:dyDescent="0.3">
      <c r="B110" s="5" t="s">
        <v>10</v>
      </c>
      <c r="C110" s="14"/>
      <c r="D110" s="14"/>
      <c r="E110" s="14"/>
      <c r="F110" s="14"/>
      <c r="G110" s="14"/>
      <c r="H110" s="14"/>
    </row>
    <row r="111" spans="2:8" ht="16.5" thickBot="1" x14ac:dyDescent="0.3">
      <c r="B111" s="8" t="s">
        <v>11</v>
      </c>
      <c r="C111" s="14">
        <v>5620000</v>
      </c>
      <c r="D111" s="14">
        <v>5645242</v>
      </c>
      <c r="E111" s="14">
        <v>1562183</v>
      </c>
      <c r="F111" s="14">
        <v>3033434</v>
      </c>
      <c r="G111" s="14">
        <v>4436417</v>
      </c>
      <c r="H111" s="14"/>
    </row>
    <row r="112" spans="2:8" ht="16.5" thickBot="1" x14ac:dyDescent="0.3">
      <c r="B112" s="8" t="s">
        <v>12</v>
      </c>
      <c r="C112" s="14">
        <v>13586100</v>
      </c>
      <c r="D112" s="14">
        <v>11917498</v>
      </c>
      <c r="E112" s="14">
        <v>1562690</v>
      </c>
      <c r="F112" s="14">
        <v>4710049</v>
      </c>
      <c r="G112" s="14">
        <v>7272160</v>
      </c>
      <c r="H112" s="14"/>
    </row>
    <row r="113" spans="2:8" ht="16.5" thickBot="1" x14ac:dyDescent="0.3">
      <c r="B113" s="8" t="s">
        <v>13</v>
      </c>
      <c r="C113" s="14">
        <v>740000</v>
      </c>
      <c r="D113" s="14">
        <v>2393000</v>
      </c>
      <c r="E113" s="14">
        <v>88562</v>
      </c>
      <c r="F113" s="14">
        <v>393099</v>
      </c>
      <c r="G113" s="14">
        <v>814095</v>
      </c>
      <c r="H113" s="14"/>
    </row>
    <row r="114" spans="2:8" ht="16.5" thickBot="1" x14ac:dyDescent="0.3">
      <c r="B114" s="5"/>
      <c r="C114" s="14"/>
      <c r="D114" s="14"/>
      <c r="E114" s="14"/>
      <c r="F114" s="14"/>
      <c r="G114" s="14"/>
      <c r="H114" s="14"/>
    </row>
    <row r="115" spans="2:8" ht="16.5" thickBot="1" x14ac:dyDescent="0.3">
      <c r="B115" s="7" t="s">
        <v>14</v>
      </c>
      <c r="C115" s="13">
        <v>0</v>
      </c>
      <c r="D115" s="13">
        <f>D117</f>
        <v>67117</v>
      </c>
      <c r="E115" s="13">
        <v>0</v>
      </c>
      <c r="F115" s="13">
        <f>F117</f>
        <v>67117</v>
      </c>
      <c r="G115" s="13">
        <f>G117</f>
        <v>67117</v>
      </c>
      <c r="H115" s="13">
        <f>H117</f>
        <v>0</v>
      </c>
    </row>
    <row r="116" spans="2:8" ht="16.5" thickBot="1" x14ac:dyDescent="0.3">
      <c r="B116" s="5" t="s">
        <v>10</v>
      </c>
      <c r="C116" s="14"/>
      <c r="D116" s="14"/>
      <c r="E116" s="14"/>
      <c r="F116" s="14"/>
      <c r="G116" s="14"/>
      <c r="H116" s="14"/>
    </row>
    <row r="117" spans="2:8" ht="16.5" thickBot="1" x14ac:dyDescent="0.3">
      <c r="B117" s="5" t="s">
        <v>61</v>
      </c>
      <c r="C117" s="14"/>
      <c r="D117" s="14">
        <v>67117</v>
      </c>
      <c r="E117" s="14"/>
      <c r="F117" s="14">
        <v>67117</v>
      </c>
      <c r="G117" s="14">
        <v>67117</v>
      </c>
      <c r="H117" s="14"/>
    </row>
    <row r="118" spans="2:8" ht="16.5" thickBot="1" x14ac:dyDescent="0.3">
      <c r="B118" s="5" t="s">
        <v>15</v>
      </c>
      <c r="C118" s="14"/>
      <c r="D118" s="14"/>
      <c r="E118" s="14"/>
      <c r="F118" s="14"/>
      <c r="G118" s="14"/>
      <c r="H118" s="14"/>
    </row>
    <row r="119" spans="2:8" ht="16.5" thickBot="1" x14ac:dyDescent="0.3">
      <c r="B119" s="5"/>
      <c r="C119" s="14"/>
      <c r="D119" s="14"/>
      <c r="E119" s="14"/>
      <c r="F119" s="14"/>
      <c r="G119" s="14"/>
      <c r="H119" s="14"/>
    </row>
    <row r="120" spans="2:8" ht="16.5" thickBot="1" x14ac:dyDescent="0.3">
      <c r="B120" s="7" t="s">
        <v>16</v>
      </c>
      <c r="C120" s="13">
        <f t="shared" ref="C120:H120" si="14">C109+C115</f>
        <v>19946100</v>
      </c>
      <c r="D120" s="13">
        <f t="shared" si="14"/>
        <v>20022857</v>
      </c>
      <c r="E120" s="13">
        <f t="shared" si="14"/>
        <v>3213435</v>
      </c>
      <c r="F120" s="13">
        <f t="shared" si="14"/>
        <v>8203699</v>
      </c>
      <c r="G120" s="13">
        <f t="shared" si="14"/>
        <v>12589789</v>
      </c>
      <c r="H120" s="13">
        <f t="shared" si="14"/>
        <v>0</v>
      </c>
    </row>
    <row r="121" spans="2:8" ht="16.5" thickBot="1" x14ac:dyDescent="0.3">
      <c r="B121" s="5"/>
      <c r="C121" s="14"/>
      <c r="D121" s="14"/>
      <c r="E121" s="14"/>
      <c r="F121" s="14"/>
      <c r="G121" s="14"/>
      <c r="H121" s="14"/>
    </row>
    <row r="122" spans="2:8" ht="16.5" thickBot="1" x14ac:dyDescent="0.3">
      <c r="B122" s="5" t="s">
        <v>17</v>
      </c>
      <c r="C122" s="14">
        <v>345</v>
      </c>
      <c r="D122" s="14">
        <v>345</v>
      </c>
      <c r="E122" s="14">
        <v>337</v>
      </c>
      <c r="F122" s="14">
        <v>337</v>
      </c>
      <c r="G122" s="14">
        <v>338</v>
      </c>
      <c r="H122" s="15"/>
    </row>
    <row r="124" spans="2:8" ht="16.5" thickBot="1" x14ac:dyDescent="0.3"/>
    <row r="125" spans="2:8" ht="36" customHeight="1" thickBot="1" x14ac:dyDescent="0.3">
      <c r="B125" s="79" t="s">
        <v>35</v>
      </c>
      <c r="C125" s="80"/>
      <c r="D125" s="80"/>
      <c r="E125" s="80"/>
      <c r="F125" s="80"/>
      <c r="G125" s="80"/>
      <c r="H125" s="82"/>
    </row>
    <row r="126" spans="2:8" x14ac:dyDescent="0.25">
      <c r="B126" s="35" t="s">
        <v>7</v>
      </c>
      <c r="C126" s="36" t="s">
        <v>29</v>
      </c>
      <c r="D126" s="36" t="s">
        <v>1</v>
      </c>
      <c r="E126" s="36" t="s">
        <v>2</v>
      </c>
      <c r="F126" s="36" t="s">
        <v>2</v>
      </c>
      <c r="G126" s="36" t="s">
        <v>2</v>
      </c>
      <c r="H126" s="36" t="s">
        <v>2</v>
      </c>
    </row>
    <row r="127" spans="2:8" ht="27" customHeight="1" x14ac:dyDescent="0.25">
      <c r="B127" s="37" t="s">
        <v>8</v>
      </c>
      <c r="C127" s="38" t="s">
        <v>28</v>
      </c>
      <c r="D127" s="38" t="s">
        <v>31</v>
      </c>
      <c r="E127" s="38" t="s">
        <v>50</v>
      </c>
      <c r="F127" s="38" t="s">
        <v>54</v>
      </c>
      <c r="G127" s="38" t="s">
        <v>53</v>
      </c>
      <c r="H127" s="38" t="s">
        <v>52</v>
      </c>
    </row>
    <row r="128" spans="2:8" ht="16.5" thickBot="1" x14ac:dyDescent="0.3">
      <c r="B128" s="7" t="s">
        <v>9</v>
      </c>
      <c r="C128" s="13">
        <f t="shared" ref="C128:H128" si="15">C130+C131+C132</f>
        <v>793000</v>
      </c>
      <c r="D128" s="13">
        <f>D130+D131+D132</f>
        <v>943000</v>
      </c>
      <c r="E128" s="13">
        <f>E130+E131+E132</f>
        <v>252960</v>
      </c>
      <c r="F128" s="13">
        <f>F130+F131+F132</f>
        <v>475300</v>
      </c>
      <c r="G128" s="13">
        <f>G130+G131+G132</f>
        <v>749218</v>
      </c>
      <c r="H128" s="13">
        <f t="shared" si="15"/>
        <v>0</v>
      </c>
    </row>
    <row r="129" spans="2:15" ht="16.5" thickBot="1" x14ac:dyDescent="0.3">
      <c r="B129" s="5" t="s">
        <v>10</v>
      </c>
      <c r="C129" s="14"/>
      <c r="D129" s="14"/>
      <c r="E129" s="14"/>
      <c r="F129" s="14"/>
      <c r="G129" s="14"/>
      <c r="H129" s="14"/>
    </row>
    <row r="130" spans="2:15" ht="16.5" thickBot="1" x14ac:dyDescent="0.3">
      <c r="B130" s="8" t="s">
        <v>11</v>
      </c>
      <c r="C130" s="14">
        <v>682200</v>
      </c>
      <c r="D130" s="14">
        <v>682200</v>
      </c>
      <c r="E130" s="14">
        <v>218733</v>
      </c>
      <c r="F130" s="14">
        <v>414734</v>
      </c>
      <c r="G130" s="14">
        <v>594067</v>
      </c>
      <c r="H130" s="14"/>
    </row>
    <row r="131" spans="2:15" ht="16.5" thickBot="1" x14ac:dyDescent="0.3">
      <c r="B131" s="8" t="s">
        <v>12</v>
      </c>
      <c r="C131" s="14">
        <v>110800</v>
      </c>
      <c r="D131" s="14">
        <v>260800</v>
      </c>
      <c r="E131" s="14">
        <v>34227</v>
      </c>
      <c r="F131" s="14">
        <v>60566</v>
      </c>
      <c r="G131" s="14">
        <v>155151</v>
      </c>
      <c r="H131" s="14"/>
    </row>
    <row r="132" spans="2:15" ht="16.5" thickBot="1" x14ac:dyDescent="0.3">
      <c r="B132" s="8" t="s">
        <v>13</v>
      </c>
      <c r="C132" s="14"/>
      <c r="D132" s="14"/>
      <c r="E132" s="14"/>
      <c r="F132" s="14"/>
      <c r="G132" s="14"/>
      <c r="H132" s="14"/>
    </row>
    <row r="133" spans="2:15" ht="16.5" thickBot="1" x14ac:dyDescent="0.3">
      <c r="B133" s="5"/>
      <c r="C133" s="14"/>
      <c r="D133" s="14"/>
      <c r="E133" s="14"/>
      <c r="F133" s="14"/>
      <c r="G133" s="14"/>
      <c r="H133" s="14"/>
    </row>
    <row r="134" spans="2:15" ht="16.5" thickBot="1" x14ac:dyDescent="0.3">
      <c r="B134" s="7" t="s">
        <v>14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</row>
    <row r="135" spans="2:15" ht="16.5" thickBot="1" x14ac:dyDescent="0.3">
      <c r="B135" s="5" t="s">
        <v>10</v>
      </c>
      <c r="C135" s="14"/>
      <c r="D135" s="14"/>
      <c r="E135" s="14"/>
      <c r="F135" s="14"/>
      <c r="G135" s="14"/>
      <c r="H135" s="14"/>
    </row>
    <row r="136" spans="2:15" ht="16.5" thickBot="1" x14ac:dyDescent="0.3">
      <c r="B136" s="5" t="s">
        <v>15</v>
      </c>
      <c r="C136" s="14"/>
      <c r="D136" s="14"/>
      <c r="E136" s="14"/>
      <c r="F136" s="14"/>
      <c r="G136" s="14"/>
      <c r="H136" s="14"/>
    </row>
    <row r="137" spans="2:15" ht="16.5" thickBot="1" x14ac:dyDescent="0.3">
      <c r="B137" s="5" t="s">
        <v>15</v>
      </c>
      <c r="C137" s="14"/>
      <c r="D137" s="14"/>
      <c r="E137" s="14"/>
      <c r="F137" s="14"/>
      <c r="G137" s="14"/>
      <c r="H137" s="14"/>
    </row>
    <row r="138" spans="2:15" ht="16.5" thickBot="1" x14ac:dyDescent="0.3">
      <c r="B138" s="5"/>
      <c r="C138" s="14"/>
      <c r="D138" s="14"/>
      <c r="E138" s="14"/>
      <c r="F138" s="14"/>
      <c r="G138" s="14"/>
      <c r="H138" s="14"/>
    </row>
    <row r="139" spans="2:15" ht="20.25" customHeight="1" thickBot="1" x14ac:dyDescent="0.3">
      <c r="B139" s="7" t="s">
        <v>16</v>
      </c>
      <c r="C139" s="13">
        <f t="shared" ref="C139:H139" si="16">C128+C134</f>
        <v>793000</v>
      </c>
      <c r="D139" s="13">
        <f t="shared" si="16"/>
        <v>943000</v>
      </c>
      <c r="E139" s="13">
        <f t="shared" si="16"/>
        <v>252960</v>
      </c>
      <c r="F139" s="13">
        <f t="shared" si="16"/>
        <v>475300</v>
      </c>
      <c r="G139" s="13">
        <f t="shared" si="16"/>
        <v>749218</v>
      </c>
      <c r="H139" s="13">
        <f t="shared" si="16"/>
        <v>0</v>
      </c>
    </row>
    <row r="140" spans="2:15" ht="16.5" thickBot="1" x14ac:dyDescent="0.3">
      <c r="B140" s="5"/>
      <c r="C140" s="14"/>
      <c r="D140" s="14"/>
      <c r="E140" s="14"/>
      <c r="F140" s="14"/>
      <c r="G140" s="14"/>
      <c r="H140" s="14"/>
    </row>
    <row r="141" spans="2:15" ht="16.5" thickBot="1" x14ac:dyDescent="0.3">
      <c r="B141" s="5" t="s">
        <v>17</v>
      </c>
      <c r="C141" s="14">
        <v>39</v>
      </c>
      <c r="D141" s="14">
        <v>39</v>
      </c>
      <c r="E141" s="14">
        <v>31</v>
      </c>
      <c r="F141" s="14">
        <v>36</v>
      </c>
      <c r="G141" s="14">
        <v>36</v>
      </c>
      <c r="H141" s="15"/>
    </row>
    <row r="143" spans="2:15" ht="16.5" thickBot="1" x14ac:dyDescent="0.3">
      <c r="L143" s="46"/>
    </row>
    <row r="144" spans="2:15" ht="37.5" customHeight="1" thickBot="1" x14ac:dyDescent="0.3">
      <c r="B144" s="79" t="s">
        <v>41</v>
      </c>
      <c r="C144" s="80"/>
      <c r="D144" s="80"/>
      <c r="E144" s="80"/>
      <c r="F144" s="80"/>
      <c r="G144" s="80"/>
      <c r="H144" s="82"/>
      <c r="L144" s="81"/>
      <c r="M144" s="81"/>
      <c r="N144" s="81"/>
      <c r="O144" s="81"/>
    </row>
    <row r="145" spans="2:8" x14ac:dyDescent="0.25">
      <c r="B145" s="35" t="s">
        <v>7</v>
      </c>
      <c r="C145" s="36" t="s">
        <v>29</v>
      </c>
      <c r="D145" s="36" t="s">
        <v>1</v>
      </c>
      <c r="E145" s="36" t="s">
        <v>2</v>
      </c>
      <c r="F145" s="36" t="s">
        <v>2</v>
      </c>
      <c r="G145" s="36" t="s">
        <v>2</v>
      </c>
      <c r="H145" s="36" t="s">
        <v>2</v>
      </c>
    </row>
    <row r="146" spans="2:8" x14ac:dyDescent="0.25">
      <c r="B146" s="37" t="s">
        <v>8</v>
      </c>
      <c r="C146" s="38" t="s">
        <v>28</v>
      </c>
      <c r="D146" s="38" t="s">
        <v>31</v>
      </c>
      <c r="E146" s="38" t="s">
        <v>50</v>
      </c>
      <c r="F146" s="38" t="s">
        <v>54</v>
      </c>
      <c r="G146" s="38" t="s">
        <v>53</v>
      </c>
      <c r="H146" s="38" t="s">
        <v>52</v>
      </c>
    </row>
    <row r="147" spans="2:8" ht="16.5" thickBot="1" x14ac:dyDescent="0.3">
      <c r="B147" s="7" t="s">
        <v>9</v>
      </c>
      <c r="C147" s="13">
        <f t="shared" ref="C147" si="17">C149+C150+C151</f>
        <v>1977600</v>
      </c>
      <c r="D147" s="13">
        <f>D149+D150+D151</f>
        <v>2977600</v>
      </c>
      <c r="E147" s="13">
        <f>E149+E150+E151</f>
        <v>589541</v>
      </c>
      <c r="F147" s="13">
        <f t="shared" ref="F147:H147" si="18">F149+F150+F151</f>
        <v>1209373</v>
      </c>
      <c r="G147" s="13">
        <f t="shared" si="18"/>
        <v>1749480</v>
      </c>
      <c r="H147" s="13">
        <f t="shared" si="18"/>
        <v>0</v>
      </c>
    </row>
    <row r="148" spans="2:8" ht="16.5" thickBot="1" x14ac:dyDescent="0.3">
      <c r="B148" s="5" t="s">
        <v>10</v>
      </c>
      <c r="C148" s="14"/>
      <c r="D148" s="14"/>
      <c r="E148" s="14"/>
      <c r="F148" s="14"/>
      <c r="G148" s="14"/>
      <c r="H148" s="14"/>
    </row>
    <row r="149" spans="2:8" ht="16.5" thickBot="1" x14ac:dyDescent="0.3">
      <c r="B149" s="8" t="s">
        <v>11</v>
      </c>
      <c r="C149" s="14">
        <v>1348600</v>
      </c>
      <c r="D149" s="14">
        <v>2104600</v>
      </c>
      <c r="E149" s="14">
        <v>431502</v>
      </c>
      <c r="F149" s="14">
        <v>886027</v>
      </c>
      <c r="G149" s="14">
        <v>1289276</v>
      </c>
      <c r="H149" s="14"/>
    </row>
    <row r="150" spans="2:8" ht="16.5" thickBot="1" x14ac:dyDescent="0.3">
      <c r="B150" s="8" t="s">
        <v>12</v>
      </c>
      <c r="C150" s="14">
        <v>432000</v>
      </c>
      <c r="D150" s="14">
        <f>675469+531</f>
        <v>676000</v>
      </c>
      <c r="E150" s="14">
        <v>158039</v>
      </c>
      <c r="F150" s="14">
        <v>323346</v>
      </c>
      <c r="G150" s="14">
        <v>460204</v>
      </c>
      <c r="H150" s="14"/>
    </row>
    <row r="151" spans="2:8" ht="16.5" thickBot="1" x14ac:dyDescent="0.3">
      <c r="B151" s="8" t="s">
        <v>13</v>
      </c>
      <c r="C151" s="14">
        <v>197000</v>
      </c>
      <c r="D151" s="14">
        <v>197000</v>
      </c>
      <c r="E151" s="14"/>
      <c r="F151" s="14"/>
      <c r="G151" s="14"/>
      <c r="H151" s="14"/>
    </row>
    <row r="152" spans="2:8" ht="16.5" thickBot="1" x14ac:dyDescent="0.3">
      <c r="B152" s="5"/>
      <c r="C152" s="14"/>
      <c r="D152" s="14"/>
      <c r="E152" s="14"/>
      <c r="F152" s="14"/>
      <c r="G152" s="14"/>
      <c r="H152" s="14"/>
    </row>
    <row r="153" spans="2:8" ht="16.5" thickBot="1" x14ac:dyDescent="0.3">
      <c r="B153" s="7" t="s">
        <v>14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</row>
    <row r="154" spans="2:8" ht="16.5" thickBot="1" x14ac:dyDescent="0.3">
      <c r="B154" s="5" t="s">
        <v>10</v>
      </c>
      <c r="C154" s="14"/>
      <c r="D154" s="14"/>
      <c r="E154" s="14"/>
      <c r="F154" s="14"/>
      <c r="G154" s="14"/>
      <c r="H154" s="14"/>
    </row>
    <row r="155" spans="2:8" ht="16.5" thickBot="1" x14ac:dyDescent="0.3">
      <c r="B155" s="5" t="s">
        <v>15</v>
      </c>
      <c r="C155" s="14"/>
      <c r="D155" s="14"/>
      <c r="E155" s="14"/>
      <c r="F155" s="14"/>
      <c r="G155" s="14"/>
      <c r="H155" s="14"/>
    </row>
    <row r="156" spans="2:8" ht="16.5" thickBot="1" x14ac:dyDescent="0.3">
      <c r="B156" s="5" t="s">
        <v>15</v>
      </c>
      <c r="C156" s="14"/>
      <c r="D156" s="14"/>
      <c r="E156" s="14"/>
      <c r="F156" s="14"/>
      <c r="G156" s="14"/>
      <c r="H156" s="14"/>
    </row>
    <row r="157" spans="2:8" ht="16.5" thickBot="1" x14ac:dyDescent="0.3">
      <c r="B157" s="5"/>
      <c r="C157" s="14"/>
      <c r="D157" s="14"/>
      <c r="E157" s="14"/>
      <c r="F157" s="14"/>
      <c r="G157" s="14"/>
      <c r="H157" s="14"/>
    </row>
    <row r="158" spans="2:8" ht="16.5" thickBot="1" x14ac:dyDescent="0.3">
      <c r="B158" s="7" t="s">
        <v>16</v>
      </c>
      <c r="C158" s="13">
        <f t="shared" ref="C158:E158" si="19">C147+C153</f>
        <v>1977600</v>
      </c>
      <c r="D158" s="13">
        <f t="shared" si="19"/>
        <v>2977600</v>
      </c>
      <c r="E158" s="13">
        <f t="shared" si="19"/>
        <v>589541</v>
      </c>
      <c r="F158" s="13">
        <f t="shared" ref="F158:H158" si="20">F147+F153</f>
        <v>1209373</v>
      </c>
      <c r="G158" s="13">
        <f t="shared" si="20"/>
        <v>1749480</v>
      </c>
      <c r="H158" s="13">
        <f t="shared" si="20"/>
        <v>0</v>
      </c>
    </row>
    <row r="159" spans="2:8" ht="16.5" thickBot="1" x14ac:dyDescent="0.3">
      <c r="B159" s="5"/>
      <c r="C159" s="14"/>
      <c r="D159" s="14"/>
      <c r="E159" s="14"/>
      <c r="F159" s="14"/>
      <c r="G159" s="14"/>
      <c r="H159" s="14"/>
    </row>
    <row r="160" spans="2:8" ht="16.5" thickBot="1" x14ac:dyDescent="0.3">
      <c r="B160" s="5" t="s">
        <v>17</v>
      </c>
      <c r="C160" s="14">
        <v>105</v>
      </c>
      <c r="D160" s="14">
        <v>105</v>
      </c>
      <c r="E160" s="14">
        <v>102</v>
      </c>
      <c r="F160" s="14">
        <v>102</v>
      </c>
      <c r="G160" s="14">
        <v>102</v>
      </c>
      <c r="H160" s="15"/>
    </row>
    <row r="162" spans="2:11" ht="16.5" thickBot="1" x14ac:dyDescent="0.3">
      <c r="K162" s="46"/>
    </row>
    <row r="163" spans="2:11" ht="16.5" customHeight="1" thickBot="1" x14ac:dyDescent="0.3">
      <c r="B163" s="79" t="s">
        <v>30</v>
      </c>
      <c r="C163" s="80"/>
      <c r="D163" s="80"/>
      <c r="E163" s="80"/>
      <c r="F163" s="80"/>
      <c r="G163" s="80"/>
      <c r="H163" s="82"/>
    </row>
    <row r="164" spans="2:11" x14ac:dyDescent="0.25">
      <c r="B164" s="35" t="s">
        <v>7</v>
      </c>
      <c r="C164" s="36" t="s">
        <v>29</v>
      </c>
      <c r="D164" s="36" t="s">
        <v>1</v>
      </c>
      <c r="E164" s="36" t="s">
        <v>2</v>
      </c>
      <c r="F164" s="36" t="s">
        <v>2</v>
      </c>
      <c r="G164" s="36" t="s">
        <v>2</v>
      </c>
      <c r="H164" s="36" t="s">
        <v>2</v>
      </c>
    </row>
    <row r="165" spans="2:11" x14ac:dyDescent="0.25">
      <c r="B165" s="37" t="s">
        <v>8</v>
      </c>
      <c r="C165" s="38" t="s">
        <v>28</v>
      </c>
      <c r="D165" s="38" t="s">
        <v>31</v>
      </c>
      <c r="E165" s="38" t="s">
        <v>50</v>
      </c>
      <c r="F165" s="38" t="s">
        <v>54</v>
      </c>
      <c r="G165" s="38" t="s">
        <v>53</v>
      </c>
      <c r="H165" s="38" t="s">
        <v>52</v>
      </c>
    </row>
    <row r="166" spans="2:11" ht="16.5" thickBot="1" x14ac:dyDescent="0.3">
      <c r="B166" s="7" t="s">
        <v>9</v>
      </c>
      <c r="C166" s="13">
        <f t="shared" ref="C166" si="21">C168+C169+C170</f>
        <v>7321600</v>
      </c>
      <c r="D166" s="13">
        <f>D168+D169+D170</f>
        <v>7974689</v>
      </c>
      <c r="E166" s="13">
        <f>E168+E169+E170</f>
        <v>763865</v>
      </c>
      <c r="F166" s="13">
        <f t="shared" ref="F166:H166" si="22">F168+F169+F170</f>
        <v>2929426</v>
      </c>
      <c r="G166" s="13">
        <f t="shared" si="22"/>
        <v>4595353</v>
      </c>
      <c r="H166" s="13">
        <f t="shared" si="22"/>
        <v>0</v>
      </c>
    </row>
    <row r="167" spans="2:11" ht="16.5" thickBot="1" x14ac:dyDescent="0.3">
      <c r="B167" s="5" t="s">
        <v>10</v>
      </c>
      <c r="C167" s="14"/>
      <c r="D167" s="14"/>
      <c r="E167" s="14"/>
      <c r="F167" s="14"/>
      <c r="G167" s="14"/>
      <c r="H167" s="14"/>
    </row>
    <row r="168" spans="2:11" ht="16.5" thickBot="1" x14ac:dyDescent="0.3">
      <c r="B168" s="8" t="s">
        <v>11</v>
      </c>
      <c r="C168" s="14">
        <v>2887200</v>
      </c>
      <c r="D168" s="14">
        <v>2906931</v>
      </c>
      <c r="E168" s="14">
        <v>470674</v>
      </c>
      <c r="F168" s="14">
        <v>1363895</v>
      </c>
      <c r="G168" s="14">
        <v>2168355</v>
      </c>
      <c r="H168" s="14"/>
    </row>
    <row r="169" spans="2:11" ht="16.5" thickBot="1" x14ac:dyDescent="0.3">
      <c r="B169" s="8" t="s">
        <v>12</v>
      </c>
      <c r="C169" s="14">
        <v>3864400</v>
      </c>
      <c r="D169" s="14">
        <v>4378758</v>
      </c>
      <c r="E169" s="14">
        <v>293191</v>
      </c>
      <c r="F169" s="14">
        <v>1560791</v>
      </c>
      <c r="G169" s="14">
        <v>2401845</v>
      </c>
      <c r="H169" s="14"/>
    </row>
    <row r="170" spans="2:11" ht="16.5" thickBot="1" x14ac:dyDescent="0.3">
      <c r="B170" s="8" t="s">
        <v>13</v>
      </c>
      <c r="C170" s="14">
        <v>570000</v>
      </c>
      <c r="D170" s="14">
        <v>689000</v>
      </c>
      <c r="E170" s="14"/>
      <c r="F170" s="14">
        <v>4740</v>
      </c>
      <c r="G170" s="14">
        <v>25153</v>
      </c>
      <c r="H170" s="14"/>
    </row>
    <row r="171" spans="2:11" ht="16.5" thickBot="1" x14ac:dyDescent="0.3">
      <c r="B171" s="5"/>
      <c r="C171" s="14"/>
      <c r="D171" s="14"/>
      <c r="E171" s="14"/>
      <c r="F171" s="14"/>
      <c r="G171" s="14"/>
      <c r="H171" s="14"/>
    </row>
    <row r="172" spans="2:11" ht="16.5" thickBot="1" x14ac:dyDescent="0.3">
      <c r="B172" s="7" t="s">
        <v>14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</row>
    <row r="173" spans="2:11" ht="16.5" thickBot="1" x14ac:dyDescent="0.3">
      <c r="B173" s="5" t="s">
        <v>10</v>
      </c>
      <c r="C173" s="14"/>
      <c r="D173" s="14"/>
      <c r="E173" s="14"/>
      <c r="F173" s="14"/>
      <c r="G173" s="14"/>
      <c r="H173" s="14"/>
    </row>
    <row r="174" spans="2:11" ht="16.5" thickBot="1" x14ac:dyDescent="0.3">
      <c r="B174" s="5" t="s">
        <v>15</v>
      </c>
      <c r="C174" s="14"/>
      <c r="D174" s="14"/>
      <c r="E174" s="14"/>
      <c r="F174" s="14"/>
      <c r="G174" s="14"/>
      <c r="H174" s="14"/>
    </row>
    <row r="175" spans="2:11" ht="16.5" thickBot="1" x14ac:dyDescent="0.3">
      <c r="B175" s="5" t="s">
        <v>15</v>
      </c>
      <c r="C175" s="14"/>
      <c r="D175" s="14"/>
      <c r="E175" s="14"/>
      <c r="F175" s="14"/>
      <c r="G175" s="14"/>
      <c r="H175" s="14"/>
    </row>
    <row r="176" spans="2:11" ht="16.5" thickBot="1" x14ac:dyDescent="0.3">
      <c r="B176" s="5"/>
      <c r="C176" s="14"/>
      <c r="D176" s="14"/>
      <c r="E176" s="14"/>
      <c r="F176" s="14"/>
      <c r="G176" s="14"/>
      <c r="H176" s="14"/>
    </row>
    <row r="177" spans="2:8" ht="16.5" thickBot="1" x14ac:dyDescent="0.3">
      <c r="B177" s="7" t="s">
        <v>16</v>
      </c>
      <c r="C177" s="13">
        <f t="shared" ref="C177:E177" si="23">C166+C172</f>
        <v>7321600</v>
      </c>
      <c r="D177" s="13">
        <f t="shared" si="23"/>
        <v>7974689</v>
      </c>
      <c r="E177" s="13">
        <f t="shared" si="23"/>
        <v>763865</v>
      </c>
      <c r="F177" s="13">
        <f t="shared" ref="F177:H177" si="24">F166+F172</f>
        <v>2929426</v>
      </c>
      <c r="G177" s="13">
        <f t="shared" si="24"/>
        <v>4595353</v>
      </c>
      <c r="H177" s="13">
        <f t="shared" si="24"/>
        <v>0</v>
      </c>
    </row>
    <row r="178" spans="2:8" ht="16.5" thickBot="1" x14ac:dyDescent="0.3">
      <c r="B178" s="5"/>
      <c r="C178" s="14"/>
      <c r="D178" s="14"/>
      <c r="E178" s="14"/>
      <c r="F178" s="14"/>
      <c r="G178" s="14"/>
      <c r="H178" s="14"/>
    </row>
    <row r="179" spans="2:8" ht="16.5" thickBot="1" x14ac:dyDescent="0.3">
      <c r="B179" s="5" t="s">
        <v>17</v>
      </c>
      <c r="C179" s="14">
        <v>167</v>
      </c>
      <c r="D179" s="14">
        <v>167</v>
      </c>
      <c r="E179" s="14">
        <v>139</v>
      </c>
      <c r="F179" s="14">
        <v>150</v>
      </c>
      <c r="G179" s="14">
        <v>141</v>
      </c>
      <c r="H179" s="15"/>
    </row>
  </sheetData>
  <mergeCells count="13">
    <mergeCell ref="B87:G87"/>
    <mergeCell ref="L144:O144"/>
    <mergeCell ref="B163:H163"/>
    <mergeCell ref="B144:H144"/>
    <mergeCell ref="B125:H125"/>
    <mergeCell ref="B106:H106"/>
    <mergeCell ref="B3:H3"/>
    <mergeCell ref="B4:H4"/>
    <mergeCell ref="B5:H5"/>
    <mergeCell ref="B66:D66"/>
    <mergeCell ref="B44:D44"/>
    <mergeCell ref="B26:D26"/>
    <mergeCell ref="B7:D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5" max="7" man="1"/>
    <brk id="86" max="7" man="1"/>
    <brk id="105" max="7" man="1"/>
    <brk id="124" max="7" man="1"/>
    <brk id="143" max="7" man="1"/>
    <brk id="162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2015-07-28T13:58:52Z</cp:lastPrinted>
  <dcterms:created xsi:type="dcterms:W3CDTF">2014-04-04T08:25:26Z</dcterms:created>
  <dcterms:modified xsi:type="dcterms:W3CDTF">2015-10-29T13:29:55Z</dcterms:modified>
</cp:coreProperties>
</file>